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213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</calcChain>
</file>

<file path=xl/sharedStrings.xml><?xml version="1.0" encoding="utf-8"?>
<sst xmlns="http://schemas.openxmlformats.org/spreadsheetml/2006/main" count="111" uniqueCount="57">
  <si>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</si>
  <si>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</si>
  <si>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</si>
  <si>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</si>
  <si>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</si>
  <si>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</si>
  <si>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</si>
  <si>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</si>
  <si>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</si>
  <si>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</si>
  <si>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</si>
  <si>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</si>
  <si>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</si>
  <si>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</si>
  <si>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</si>
  <si>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</si>
  <si>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</si>
  <si>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</si>
  <si>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</si>
  <si>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</si>
  <si>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</si>
  <si>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</si>
  <si>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</si>
  <si>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</si>
  <si>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</si>
  <si>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</si>
  <si>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</si>
  <si>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</si>
  <si>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</si>
  <si>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</si>
  <si>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</si>
  <si>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</si>
  <si>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</si>
  <si>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</si>
  <si>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</si>
  <si>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</si>
  <si>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</si>
  <si>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</si>
  <si>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</si>
  <si>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</si>
  <si>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</si>
  <si>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</si>
  <si>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</si>
  <si>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</si>
  <si>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</si>
  <si>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</si>
  <si>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</si>
  <si>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</si>
  <si>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</si>
  <si>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</si>
  <si>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</si>
  <si>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</si>
  <si>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</si>
  <si>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</si>
  <si>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C.</t>
  </si>
  <si>
    <t>NNW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</si>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</sst>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/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2" fontId="0" fillId="0" borderId="16" xfId="0" applyNumberFormat="1" applyBorder="1"/>
    <xf numFmtId="164" fontId="0" fillId="0" borderId="16" xfId="0" applyNumberFormat="1" applyBorder="1"/>
    <xf numFmtId="0" fontId="0" fillId="0" borderId="16" xfId="0" applyBorder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22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6.5</c:v>
                </c:pt>
                <c:pt idx="1">
                  <c:v>3.5</c:v>
                </c:pt>
                <c:pt idx="2">
                  <c:v>1.2</c:v>
                </c:pt>
                <c:pt idx="3">
                  <c:v>2.5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2.5</c:v>
                </c:pt>
                <c:pt idx="7">
                  <c:v>4.5</c:v>
                </c:pt>
                <c:pt idx="8">
                  <c:v>4.5</c:v>
                </c:pt>
                <c:pt idx="9">
                  <c:v>4</c:v>
                </c:pt>
                <c:pt idx="10">
                  <c:v>5.5</c:v>
                </c:pt>
                <c:pt idx="11">
                  <c:v>7.4</c:v>
                </c:pt>
                <c:pt idx="12">
                  <c:v>6.5</c:v>
                </c:pt>
                <c:pt idx="13">
                  <c:v>6.5</c:v>
                </c:pt>
                <c:pt idx="14">
                  <c:v>6.6</c:v>
                </c:pt>
                <c:pt idx="15">
                  <c:v>9.3000000000000007</c:v>
                </c:pt>
                <c:pt idx="16">
                  <c:v>12</c:v>
                </c:pt>
                <c:pt idx="17">
                  <c:v>10.5</c:v>
                </c:pt>
                <c:pt idx="18">
                  <c:v>9.6</c:v>
                </c:pt>
                <c:pt idx="19">
                  <c:v>10.4</c:v>
                </c:pt>
                <c:pt idx="20">
                  <c:v>9</c:v>
                </c:pt>
                <c:pt idx="21">
                  <c:v>10.9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10.1</c:v>
                </c:pt>
                <c:pt idx="27">
                  <c:v>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0.6</c:v>
                </c:pt>
                <c:pt idx="1">
                  <c:v>-2.4</c:v>
                </c:pt>
                <c:pt idx="2">
                  <c:v>-4</c:v>
                </c:pt>
                <c:pt idx="3">
                  <c:v>-3.5</c:v>
                </c:pt>
                <c:pt idx="4">
                  <c:v>-1.4</c:v>
                </c:pt>
                <c:pt idx="5">
                  <c:v>0</c:v>
                </c:pt>
                <c:pt idx="6">
                  <c:v>-3.4</c:v>
                </c:pt>
                <c:pt idx="7">
                  <c:v>-2.6</c:v>
                </c:pt>
                <c:pt idx="8">
                  <c:v>-0.7</c:v>
                </c:pt>
                <c:pt idx="9">
                  <c:v>0.4</c:v>
                </c:pt>
                <c:pt idx="10">
                  <c:v>-1.4</c:v>
                </c:pt>
                <c:pt idx="11">
                  <c:v>-3.5</c:v>
                </c:pt>
                <c:pt idx="12">
                  <c:v>-0.8</c:v>
                </c:pt>
                <c:pt idx="13">
                  <c:v>-3</c:v>
                </c:pt>
                <c:pt idx="14">
                  <c:v>0.1</c:v>
                </c:pt>
                <c:pt idx="15">
                  <c:v>5</c:v>
                </c:pt>
                <c:pt idx="16">
                  <c:v>5.5</c:v>
                </c:pt>
                <c:pt idx="17">
                  <c:v>7</c:v>
                </c:pt>
                <c:pt idx="18">
                  <c:v>4.2</c:v>
                </c:pt>
                <c:pt idx="19">
                  <c:v>1.5</c:v>
                </c:pt>
                <c:pt idx="20">
                  <c:v>3.9</c:v>
                </c:pt>
                <c:pt idx="21">
                  <c:v>6.2</c:v>
                </c:pt>
                <c:pt idx="22">
                  <c:v>7</c:v>
                </c:pt>
                <c:pt idx="23">
                  <c:v>7.2</c:v>
                </c:pt>
                <c:pt idx="24">
                  <c:v>7.2</c:v>
                </c:pt>
                <c:pt idx="25">
                  <c:v>4.5</c:v>
                </c:pt>
                <c:pt idx="26">
                  <c:v>6.3</c:v>
                </c:pt>
                <c:pt idx="2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3504"/>
        <c:axId val="93726208"/>
      </c:lineChart>
      <c:catAx>
        <c:axId val="914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13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15.5</c:v>
                </c:pt>
                <c:pt idx="10">
                  <c:v>0</c:v>
                </c:pt>
                <c:pt idx="11">
                  <c:v>0</c:v>
                </c:pt>
                <c:pt idx="12">
                  <c:v>1.75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42528"/>
        <c:axId val="94475776"/>
      </c:barChart>
      <c:catAx>
        <c:axId val="9434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7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42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</c:v>
                </c:pt>
                <c:pt idx="1">
                  <c:v>-1.6</c:v>
                </c:pt>
                <c:pt idx="2">
                  <c:v>-3.1</c:v>
                </c:pt>
                <c:pt idx="3">
                  <c:v>1</c:v>
                </c:pt>
                <c:pt idx="4">
                  <c:v>0.5</c:v>
                </c:pt>
                <c:pt idx="5">
                  <c:v>1</c:v>
                </c:pt>
                <c:pt idx="6">
                  <c:v>0.1</c:v>
                </c:pt>
                <c:pt idx="7">
                  <c:v>0</c:v>
                </c:pt>
                <c:pt idx="8">
                  <c:v>1.9</c:v>
                </c:pt>
                <c:pt idx="9">
                  <c:v>1.5</c:v>
                </c:pt>
                <c:pt idx="10">
                  <c:v>2</c:v>
                </c:pt>
                <c:pt idx="11">
                  <c:v>0</c:v>
                </c:pt>
                <c:pt idx="12">
                  <c:v>2.6</c:v>
                </c:pt>
                <c:pt idx="13">
                  <c:v>0.4</c:v>
                </c:pt>
                <c:pt idx="14">
                  <c:v>6.4</c:v>
                </c:pt>
                <c:pt idx="15">
                  <c:v>7.4</c:v>
                </c:pt>
                <c:pt idx="16">
                  <c:v>8</c:v>
                </c:pt>
                <c:pt idx="17">
                  <c:v>8</c:v>
                </c:pt>
                <c:pt idx="18">
                  <c:v>6.8</c:v>
                </c:pt>
                <c:pt idx="19">
                  <c:v>4.4000000000000004</c:v>
                </c:pt>
                <c:pt idx="20">
                  <c:v>7.8</c:v>
                </c:pt>
                <c:pt idx="21">
                  <c:v>9.6</c:v>
                </c:pt>
                <c:pt idx="22">
                  <c:v>8.5</c:v>
                </c:pt>
                <c:pt idx="23">
                  <c:v>8.6</c:v>
                </c:pt>
                <c:pt idx="24">
                  <c:v>8.8000000000000007</c:v>
                </c:pt>
                <c:pt idx="25">
                  <c:v>5.9</c:v>
                </c:pt>
                <c:pt idx="26">
                  <c:v>10.1</c:v>
                </c:pt>
                <c:pt idx="27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88128"/>
        <c:axId val="101490048"/>
      </c:lineChart>
      <c:catAx>
        <c:axId val="1014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9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9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88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90</c:v>
                </c:pt>
                <c:pt idx="1">
                  <c:v>100</c:v>
                </c:pt>
                <c:pt idx="2">
                  <c:v>89</c:v>
                </c:pt>
                <c:pt idx="3">
                  <c:v>90</c:v>
                </c:pt>
                <c:pt idx="4">
                  <c:v>100</c:v>
                </c:pt>
                <c:pt idx="5">
                  <c:v>90</c:v>
                </c:pt>
                <c:pt idx="6">
                  <c:v>99</c:v>
                </c:pt>
                <c:pt idx="7">
                  <c:v>90</c:v>
                </c:pt>
                <c:pt idx="8">
                  <c:v>100</c:v>
                </c:pt>
                <c:pt idx="9">
                  <c:v>100</c:v>
                </c:pt>
                <c:pt idx="10">
                  <c:v>90</c:v>
                </c:pt>
                <c:pt idx="11">
                  <c:v>81</c:v>
                </c:pt>
                <c:pt idx="12">
                  <c:v>90</c:v>
                </c:pt>
                <c:pt idx="13">
                  <c:v>90</c:v>
                </c:pt>
                <c:pt idx="14">
                  <c:v>76</c:v>
                </c:pt>
                <c:pt idx="15">
                  <c:v>85</c:v>
                </c:pt>
                <c:pt idx="16">
                  <c:v>92</c:v>
                </c:pt>
                <c:pt idx="17">
                  <c:v>92</c:v>
                </c:pt>
                <c:pt idx="18">
                  <c:v>85</c:v>
                </c:pt>
                <c:pt idx="19">
                  <c:v>90</c:v>
                </c:pt>
                <c:pt idx="20">
                  <c:v>79</c:v>
                </c:pt>
                <c:pt idx="21">
                  <c:v>74</c:v>
                </c:pt>
                <c:pt idx="22">
                  <c:v>92</c:v>
                </c:pt>
                <c:pt idx="23">
                  <c:v>92</c:v>
                </c:pt>
                <c:pt idx="24">
                  <c:v>80</c:v>
                </c:pt>
                <c:pt idx="25">
                  <c:v>91</c:v>
                </c:pt>
                <c:pt idx="26">
                  <c:v>74</c:v>
                </c:pt>
                <c:pt idx="27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1584"/>
        <c:axId val="113309184"/>
      </c:lineChart>
      <c:catAx>
        <c:axId val="1107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091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71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1015.2</c:v>
                </c:pt>
                <c:pt idx="1">
                  <c:v>1003.7</c:v>
                </c:pt>
                <c:pt idx="2">
                  <c:v>995.9</c:v>
                </c:pt>
                <c:pt idx="3">
                  <c:v>995.6</c:v>
                </c:pt>
                <c:pt idx="4">
                  <c:v>990.3</c:v>
                </c:pt>
                <c:pt idx="5">
                  <c:v>993</c:v>
                </c:pt>
                <c:pt idx="6">
                  <c:v>996</c:v>
                </c:pt>
                <c:pt idx="7">
                  <c:v>1003.1</c:v>
                </c:pt>
                <c:pt idx="8">
                  <c:v>999.1</c:v>
                </c:pt>
                <c:pt idx="9">
                  <c:v>1000.8</c:v>
                </c:pt>
                <c:pt idx="10">
                  <c:v>1016.6</c:v>
                </c:pt>
                <c:pt idx="11">
                  <c:v>1027.4000000000001</c:v>
                </c:pt>
                <c:pt idx="12">
                  <c:v>1024.3</c:v>
                </c:pt>
                <c:pt idx="13">
                  <c:v>1029.5999999999999</c:v>
                </c:pt>
                <c:pt idx="14">
                  <c:v>1027.5</c:v>
                </c:pt>
                <c:pt idx="15">
                  <c:v>1026.5999999999999</c:v>
                </c:pt>
                <c:pt idx="16">
                  <c:v>1026</c:v>
                </c:pt>
                <c:pt idx="17">
                  <c:v>1027.7</c:v>
                </c:pt>
                <c:pt idx="18">
                  <c:v>1028.5</c:v>
                </c:pt>
                <c:pt idx="19">
                  <c:v>1032.5</c:v>
                </c:pt>
                <c:pt idx="20">
                  <c:v>1032.7</c:v>
                </c:pt>
                <c:pt idx="21">
                  <c:v>1027.2</c:v>
                </c:pt>
                <c:pt idx="22">
                  <c:v>1025.7</c:v>
                </c:pt>
                <c:pt idx="23">
                  <c:v>1028.4000000000001</c:v>
                </c:pt>
                <c:pt idx="24">
                  <c:v>1028</c:v>
                </c:pt>
                <c:pt idx="25">
                  <c:v>1023.6</c:v>
                </c:pt>
                <c:pt idx="26">
                  <c:v>1019.3</c:v>
                </c:pt>
                <c:pt idx="27">
                  <c:v>1014.9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50080"/>
        <c:axId val="77398016"/>
      </c:lineChart>
      <c:catAx>
        <c:axId val="771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9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39801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50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u="sng"/>
              <a:t>Wind</a:t>
            </a:r>
            <a:r>
              <a:rPr lang="en-GB" sz="1200" u="sng" baseline="0"/>
              <a:t> Rose</a:t>
            </a:r>
            <a:endParaRPr lang="en-GB" sz="1200" u="sng"/>
          </a:p>
        </c:rich>
      </c:tx>
      <c:layout>
        <c:manualLayout>
          <c:xMode val="edge"/>
          <c:yMode val="edge"/>
          <c:x val="0.38226096737907761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34880"/>
        <c:axId val="77436416"/>
      </c:radarChart>
      <c:catAx>
        <c:axId val="774348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36416"/>
        <c:crosses val="autoZero"/>
        <c:auto val="0"/>
        <c:lblAlgn val="ctr"/>
        <c:lblOffset val="100"/>
        <c:noMultiLvlLbl val="0"/>
      </c:catAx>
      <c:valAx>
        <c:axId val="774364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3488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F2" sqref="F2"/>
    </sheetView>
  </sheetViews>
  <sheetFormatPr defaultRowHeight="12.75" x14ac:dyDescent="0.2"/>
  <cols>
    <col min="1" max="1" width="4.85546875" customWidth="1"/>
    <col min="2" max="2" width="8.28515625" style="9" customWidth="1"/>
    <col min="3" max="3" width="7.42578125" style="10" customWidth="1"/>
    <col min="4" max="5" width="7.7109375" style="10" customWidth="1"/>
    <col min="6" max="6" width="7.85546875" style="10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10" customWidth="1"/>
    <col min="15" max="15" width="27.85546875" customWidth="1"/>
  </cols>
  <sheetData>
    <row r="2" spans="1:15" x14ac:dyDescent="0.2">
      <c r="A2" s="13" t="s">
        <v>23</v>
      </c>
      <c r="C2" s="10" t="s">
        <v>56</v>
      </c>
    </row>
    <row r="3" spans="1:15" ht="13.5" thickBot="1" x14ac:dyDescent="0.25">
      <c r="A3" s="1" t="s">
        <v>19</v>
      </c>
      <c r="B3" s="4">
        <v>2.09</v>
      </c>
    </row>
    <row r="4" spans="1:15" x14ac:dyDescent="0.2">
      <c r="A4" s="3" t="s">
        <v>18</v>
      </c>
      <c r="B4" s="8" t="s">
        <v>21</v>
      </c>
      <c r="C4" s="11" t="s">
        <v>0</v>
      </c>
      <c r="D4" s="11" t="s">
        <v>1</v>
      </c>
      <c r="E4" s="11" t="s">
        <v>45</v>
      </c>
      <c r="F4" s="11" t="s">
        <v>46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64" t="s">
        <v>9</v>
      </c>
      <c r="O4" s="63" t="s">
        <v>20</v>
      </c>
    </row>
    <row r="5" spans="1:15" x14ac:dyDescent="0.2">
      <c r="A5" s="5">
        <v>1</v>
      </c>
      <c r="B5" s="2">
        <v>9</v>
      </c>
      <c r="C5" s="2">
        <v>6.5</v>
      </c>
      <c r="D5" s="2">
        <v>0.6</v>
      </c>
      <c r="E5" s="2">
        <v>1</v>
      </c>
      <c r="F5" s="2">
        <v>0.5</v>
      </c>
      <c r="G5" s="2">
        <v>90</v>
      </c>
      <c r="H5" s="2">
        <v>1015.2</v>
      </c>
      <c r="I5" s="2" t="s">
        <v>17</v>
      </c>
      <c r="J5" s="2">
        <v>3</v>
      </c>
      <c r="K5" s="2">
        <v>8</v>
      </c>
      <c r="L5" s="2" t="s">
        <v>39</v>
      </c>
      <c r="M5" s="2">
        <v>0</v>
      </c>
      <c r="N5" s="2">
        <v>0</v>
      </c>
      <c r="O5" s="6"/>
    </row>
    <row r="6" spans="1:15" x14ac:dyDescent="0.2">
      <c r="A6" s="5">
        <v>2</v>
      </c>
      <c r="B6" s="2">
        <v>9</v>
      </c>
      <c r="C6" s="2">
        <v>3.5</v>
      </c>
      <c r="D6" s="2">
        <v>-2.4</v>
      </c>
      <c r="E6" s="2">
        <v>-1.6</v>
      </c>
      <c r="F6" s="2">
        <v>-1.6</v>
      </c>
      <c r="G6" s="2">
        <v>100</v>
      </c>
      <c r="H6" s="2">
        <v>1003.7</v>
      </c>
      <c r="I6" s="2" t="s">
        <v>13</v>
      </c>
      <c r="J6" s="2">
        <v>2</v>
      </c>
      <c r="K6" s="2">
        <v>8</v>
      </c>
      <c r="L6" s="2" t="s">
        <v>39</v>
      </c>
      <c r="M6" s="2">
        <v>0</v>
      </c>
      <c r="N6" s="2">
        <v>5</v>
      </c>
      <c r="O6" s="6"/>
    </row>
    <row r="7" spans="1:15" x14ac:dyDescent="0.2">
      <c r="A7" s="5">
        <v>3</v>
      </c>
      <c r="B7" s="2">
        <v>9</v>
      </c>
      <c r="C7" s="2">
        <v>1.2</v>
      </c>
      <c r="D7" s="2">
        <v>-4</v>
      </c>
      <c r="E7" s="2">
        <v>-3.1</v>
      </c>
      <c r="F7" s="2">
        <v>-3.5</v>
      </c>
      <c r="G7" s="2">
        <v>89</v>
      </c>
      <c r="H7" s="2">
        <v>995.9</v>
      </c>
      <c r="I7" s="2" t="s">
        <v>47</v>
      </c>
      <c r="J7" s="2">
        <v>1</v>
      </c>
      <c r="K7" s="2">
        <v>0</v>
      </c>
      <c r="L7" s="2" t="s">
        <v>54</v>
      </c>
      <c r="M7" s="2">
        <v>0</v>
      </c>
      <c r="N7" s="2">
        <v>2</v>
      </c>
      <c r="O7" s="6"/>
    </row>
    <row r="8" spans="1:15" x14ac:dyDescent="0.2">
      <c r="A8" s="5">
        <v>4</v>
      </c>
      <c r="B8" s="2">
        <v>9</v>
      </c>
      <c r="C8" s="2">
        <v>2.5</v>
      </c>
      <c r="D8" s="2">
        <v>-3.5</v>
      </c>
      <c r="E8" s="2">
        <v>1</v>
      </c>
      <c r="F8" s="2">
        <v>0.6</v>
      </c>
      <c r="G8" s="2">
        <v>90</v>
      </c>
      <c r="H8" s="2">
        <v>995.6</v>
      </c>
      <c r="I8" s="2" t="s">
        <v>16</v>
      </c>
      <c r="J8" s="2">
        <v>1</v>
      </c>
      <c r="K8" s="2">
        <v>8</v>
      </c>
      <c r="L8" s="2" t="s">
        <v>40</v>
      </c>
      <c r="M8" s="2">
        <v>0</v>
      </c>
      <c r="N8" s="2">
        <v>0.1</v>
      </c>
      <c r="O8" s="6"/>
    </row>
    <row r="9" spans="1:15" x14ac:dyDescent="0.2">
      <c r="A9" s="5">
        <v>5</v>
      </c>
      <c r="B9" s="2">
        <v>9</v>
      </c>
      <c r="C9" s="2">
        <v>4.4000000000000004</v>
      </c>
      <c r="D9" s="2">
        <v>-1.4</v>
      </c>
      <c r="E9" s="2">
        <v>0.5</v>
      </c>
      <c r="F9" s="2">
        <v>0.5</v>
      </c>
      <c r="G9" s="2">
        <v>100</v>
      </c>
      <c r="H9" s="2">
        <v>990.3</v>
      </c>
      <c r="I9" s="2" t="s">
        <v>13</v>
      </c>
      <c r="J9" s="2">
        <v>2</v>
      </c>
      <c r="K9" s="2">
        <v>8</v>
      </c>
      <c r="L9" s="2" t="s">
        <v>40</v>
      </c>
      <c r="M9" s="2">
        <v>0</v>
      </c>
      <c r="N9" s="2">
        <v>4</v>
      </c>
      <c r="O9" s="6"/>
    </row>
    <row r="10" spans="1:15" x14ac:dyDescent="0.2">
      <c r="A10" s="5">
        <v>6</v>
      </c>
      <c r="B10" s="2">
        <v>9</v>
      </c>
      <c r="C10" s="2">
        <v>4.4000000000000004</v>
      </c>
      <c r="D10" s="2">
        <v>0</v>
      </c>
      <c r="E10" s="2">
        <v>1</v>
      </c>
      <c r="F10" s="2">
        <v>0.5</v>
      </c>
      <c r="G10" s="2">
        <v>90</v>
      </c>
      <c r="H10" s="2">
        <v>993</v>
      </c>
      <c r="I10" s="2" t="s">
        <v>13</v>
      </c>
      <c r="J10" s="2">
        <v>1</v>
      </c>
      <c r="K10" s="2">
        <v>8</v>
      </c>
      <c r="L10" s="2" t="s">
        <v>40</v>
      </c>
      <c r="M10" s="2">
        <v>0</v>
      </c>
      <c r="N10" s="2">
        <v>2</v>
      </c>
      <c r="O10" s="6"/>
    </row>
    <row r="11" spans="1:15" x14ac:dyDescent="0.2">
      <c r="A11" s="5">
        <v>7</v>
      </c>
      <c r="B11" s="2">
        <v>9</v>
      </c>
      <c r="C11" s="2">
        <v>2.5</v>
      </c>
      <c r="D11" s="2">
        <v>-3.4</v>
      </c>
      <c r="E11" s="2">
        <v>0.1</v>
      </c>
      <c r="F11" s="2">
        <v>0</v>
      </c>
      <c r="G11" s="2">
        <v>99</v>
      </c>
      <c r="H11" s="2">
        <v>996</v>
      </c>
      <c r="I11" s="2" t="s">
        <v>51</v>
      </c>
      <c r="J11" s="2">
        <v>1</v>
      </c>
      <c r="K11" s="2">
        <v>0</v>
      </c>
      <c r="L11" s="2" t="s">
        <v>54</v>
      </c>
      <c r="M11" s="2">
        <v>0</v>
      </c>
      <c r="N11" s="2">
        <v>0</v>
      </c>
      <c r="O11" s="6"/>
    </row>
    <row r="12" spans="1:15" x14ac:dyDescent="0.2">
      <c r="A12" s="5">
        <v>8</v>
      </c>
      <c r="B12" s="2">
        <v>9</v>
      </c>
      <c r="C12" s="2">
        <v>4.5</v>
      </c>
      <c r="D12" s="2">
        <v>-2.6</v>
      </c>
      <c r="E12" s="2">
        <v>0</v>
      </c>
      <c r="F12" s="2">
        <v>-0.6</v>
      </c>
      <c r="G12" s="2">
        <v>90</v>
      </c>
      <c r="H12" s="2">
        <v>1003.1</v>
      </c>
      <c r="I12" s="2" t="s">
        <v>48</v>
      </c>
      <c r="J12" s="2">
        <v>1</v>
      </c>
      <c r="K12" s="2">
        <v>6</v>
      </c>
      <c r="L12" s="2" t="s">
        <v>37</v>
      </c>
      <c r="M12" s="2">
        <v>0</v>
      </c>
      <c r="N12" s="2">
        <v>0</v>
      </c>
      <c r="O12" s="6"/>
    </row>
    <row r="13" spans="1:15" x14ac:dyDescent="0.2">
      <c r="A13" s="5">
        <v>9</v>
      </c>
      <c r="B13" s="2">
        <v>9</v>
      </c>
      <c r="C13" s="2">
        <v>4.5</v>
      </c>
      <c r="D13" s="2">
        <v>-0.7</v>
      </c>
      <c r="E13" s="2">
        <v>1.9</v>
      </c>
      <c r="F13" s="2">
        <v>1.9</v>
      </c>
      <c r="G13" s="2">
        <v>100</v>
      </c>
      <c r="H13" s="2">
        <v>999.1</v>
      </c>
      <c r="I13" s="2" t="s">
        <v>49</v>
      </c>
      <c r="J13" s="2">
        <v>1</v>
      </c>
      <c r="K13" s="2">
        <v>8</v>
      </c>
      <c r="L13" s="2" t="s">
        <v>37</v>
      </c>
      <c r="M13" s="2">
        <v>0</v>
      </c>
      <c r="N13" s="2">
        <v>0.5</v>
      </c>
      <c r="O13" s="6"/>
    </row>
    <row r="14" spans="1:15" x14ac:dyDescent="0.2">
      <c r="A14" s="5">
        <v>10</v>
      </c>
      <c r="B14" s="2">
        <v>9</v>
      </c>
      <c r="C14" s="2">
        <v>4</v>
      </c>
      <c r="D14" s="2">
        <v>0.4</v>
      </c>
      <c r="E14" s="2">
        <v>1.5</v>
      </c>
      <c r="F14" s="2">
        <v>1.5</v>
      </c>
      <c r="G14" s="2">
        <v>100</v>
      </c>
      <c r="H14" s="2">
        <v>1000.8</v>
      </c>
      <c r="I14" s="2" t="s">
        <v>14</v>
      </c>
      <c r="J14" s="2">
        <v>3</v>
      </c>
      <c r="K14" s="2">
        <v>2</v>
      </c>
      <c r="L14" s="2" t="s">
        <v>41</v>
      </c>
      <c r="M14" s="2">
        <v>15.5</v>
      </c>
      <c r="N14" s="2">
        <v>0</v>
      </c>
      <c r="O14" s="6"/>
    </row>
    <row r="15" spans="1:15" x14ac:dyDescent="0.2">
      <c r="A15" s="5">
        <v>11</v>
      </c>
      <c r="B15" s="2">
        <v>9</v>
      </c>
      <c r="C15" s="2">
        <v>5.5</v>
      </c>
      <c r="D15" s="2">
        <v>-1.4</v>
      </c>
      <c r="E15" s="2">
        <v>2</v>
      </c>
      <c r="F15" s="2">
        <v>1.6</v>
      </c>
      <c r="G15" s="2">
        <v>90</v>
      </c>
      <c r="H15" s="2">
        <v>1016.6</v>
      </c>
      <c r="I15" s="2" t="s">
        <v>48</v>
      </c>
      <c r="J15" s="2">
        <v>1</v>
      </c>
      <c r="K15" s="2">
        <v>6</v>
      </c>
      <c r="L15" s="2" t="s">
        <v>41</v>
      </c>
      <c r="M15" s="2">
        <v>0</v>
      </c>
      <c r="N15" s="2">
        <v>0</v>
      </c>
      <c r="O15" s="6"/>
    </row>
    <row r="16" spans="1:15" x14ac:dyDescent="0.2">
      <c r="A16" s="5">
        <v>12</v>
      </c>
      <c r="B16" s="2">
        <v>9</v>
      </c>
      <c r="C16" s="2">
        <v>7.4</v>
      </c>
      <c r="D16" s="2">
        <v>-3.5</v>
      </c>
      <c r="E16" s="2">
        <v>0</v>
      </c>
      <c r="F16" s="2">
        <v>-1</v>
      </c>
      <c r="G16" s="2">
        <v>81</v>
      </c>
      <c r="H16" s="2">
        <v>1027.4000000000001</v>
      </c>
      <c r="I16" s="2">
        <v>0</v>
      </c>
      <c r="J16" s="2">
        <v>0</v>
      </c>
      <c r="K16" s="2">
        <v>2</v>
      </c>
      <c r="L16" s="2" t="s">
        <v>41</v>
      </c>
      <c r="M16" s="2">
        <v>0</v>
      </c>
      <c r="N16" s="2">
        <v>0</v>
      </c>
      <c r="O16" s="6"/>
    </row>
    <row r="17" spans="1:15" x14ac:dyDescent="0.2">
      <c r="A17" s="5">
        <v>13</v>
      </c>
      <c r="B17" s="2">
        <v>9</v>
      </c>
      <c r="C17" s="2">
        <v>6.5</v>
      </c>
      <c r="D17" s="2">
        <v>-0.8</v>
      </c>
      <c r="E17" s="2">
        <v>2.6</v>
      </c>
      <c r="F17" s="2">
        <v>2</v>
      </c>
      <c r="G17" s="2">
        <v>90</v>
      </c>
      <c r="H17" s="2">
        <v>1024.3</v>
      </c>
      <c r="I17" s="2" t="s">
        <v>55</v>
      </c>
      <c r="J17" s="2">
        <v>1</v>
      </c>
      <c r="K17" s="2">
        <v>0</v>
      </c>
      <c r="L17" s="2" t="s">
        <v>54</v>
      </c>
      <c r="M17" s="2">
        <v>1.75</v>
      </c>
      <c r="N17" s="2">
        <v>0</v>
      </c>
      <c r="O17" s="6"/>
    </row>
    <row r="18" spans="1:15" x14ac:dyDescent="0.2">
      <c r="A18" s="5">
        <v>14</v>
      </c>
      <c r="B18" s="2">
        <v>9</v>
      </c>
      <c r="C18" s="2">
        <v>6.5</v>
      </c>
      <c r="D18" s="2">
        <v>-3</v>
      </c>
      <c r="E18" s="2">
        <v>0.4</v>
      </c>
      <c r="F18" s="2">
        <v>0</v>
      </c>
      <c r="G18" s="2">
        <v>90</v>
      </c>
      <c r="H18" s="2">
        <v>1029.5999999999999</v>
      </c>
      <c r="I18" s="2">
        <v>0</v>
      </c>
      <c r="J18" s="2">
        <v>0</v>
      </c>
      <c r="K18" s="2">
        <v>6</v>
      </c>
      <c r="L18" s="2" t="s">
        <v>41</v>
      </c>
      <c r="M18" s="2">
        <v>0</v>
      </c>
      <c r="N18" s="2">
        <v>0</v>
      </c>
      <c r="O18" s="6"/>
    </row>
    <row r="19" spans="1:15" x14ac:dyDescent="0.2">
      <c r="A19" s="5">
        <v>15</v>
      </c>
      <c r="B19" s="2">
        <v>9</v>
      </c>
      <c r="C19" s="2">
        <v>6.6</v>
      </c>
      <c r="D19" s="2">
        <v>0.1</v>
      </c>
      <c r="E19" s="2">
        <v>6.4</v>
      </c>
      <c r="F19" s="2">
        <v>5.2</v>
      </c>
      <c r="G19" s="2">
        <v>76</v>
      </c>
      <c r="H19" s="2">
        <v>1027.5</v>
      </c>
      <c r="I19" s="2" t="s">
        <v>10</v>
      </c>
      <c r="J19" s="2">
        <v>1</v>
      </c>
      <c r="K19" s="2">
        <v>8</v>
      </c>
      <c r="L19" s="2" t="s">
        <v>37</v>
      </c>
      <c r="M19" s="2">
        <v>0</v>
      </c>
      <c r="N19" s="2">
        <v>0</v>
      </c>
      <c r="O19" s="6"/>
    </row>
    <row r="20" spans="1:15" x14ac:dyDescent="0.2">
      <c r="A20" s="5">
        <v>16</v>
      </c>
      <c r="B20" s="2">
        <v>9</v>
      </c>
      <c r="C20" s="2">
        <v>9.3000000000000007</v>
      </c>
      <c r="D20" s="2">
        <v>5</v>
      </c>
      <c r="E20" s="2">
        <v>7.4</v>
      </c>
      <c r="F20" s="2">
        <v>6.5</v>
      </c>
      <c r="G20" s="2">
        <v>85</v>
      </c>
      <c r="H20" s="2">
        <v>1026.5999999999999</v>
      </c>
      <c r="I20" s="2" t="s">
        <v>11</v>
      </c>
      <c r="J20" s="2">
        <v>1</v>
      </c>
      <c r="K20" s="2">
        <v>8</v>
      </c>
      <c r="L20" s="2" t="s">
        <v>39</v>
      </c>
      <c r="M20" s="2">
        <v>0</v>
      </c>
      <c r="N20" s="2">
        <v>0</v>
      </c>
      <c r="O20" s="6"/>
    </row>
    <row r="21" spans="1:15" x14ac:dyDescent="0.2">
      <c r="A21" s="5">
        <v>17</v>
      </c>
      <c r="B21" s="2">
        <v>9</v>
      </c>
      <c r="C21" s="2">
        <v>12</v>
      </c>
      <c r="D21" s="2">
        <v>5.5</v>
      </c>
      <c r="E21" s="2">
        <v>8</v>
      </c>
      <c r="F21" s="2">
        <v>7.6</v>
      </c>
      <c r="G21" s="2">
        <v>92</v>
      </c>
      <c r="H21" s="2">
        <v>1026</v>
      </c>
      <c r="I21" s="2" t="s">
        <v>55</v>
      </c>
      <c r="J21" s="2">
        <v>3</v>
      </c>
      <c r="K21" s="2">
        <v>8</v>
      </c>
      <c r="L21" s="2" t="s">
        <v>37</v>
      </c>
      <c r="M21" s="2">
        <v>0</v>
      </c>
      <c r="N21" s="2">
        <v>0</v>
      </c>
      <c r="O21" s="6"/>
    </row>
    <row r="22" spans="1:15" x14ac:dyDescent="0.2">
      <c r="A22" s="5">
        <v>18</v>
      </c>
      <c r="B22" s="2">
        <v>9</v>
      </c>
      <c r="C22" s="2">
        <v>10.5</v>
      </c>
      <c r="D22" s="2">
        <v>7</v>
      </c>
      <c r="E22" s="2">
        <v>8</v>
      </c>
      <c r="F22" s="2">
        <v>7.4</v>
      </c>
      <c r="G22" s="2">
        <v>92</v>
      </c>
      <c r="H22" s="2">
        <v>1027.7</v>
      </c>
      <c r="I22" s="2" t="s">
        <v>14</v>
      </c>
      <c r="J22" s="2">
        <v>1</v>
      </c>
      <c r="K22" s="2">
        <v>8</v>
      </c>
      <c r="L22" s="2" t="s">
        <v>37</v>
      </c>
      <c r="M22" s="2">
        <v>0</v>
      </c>
      <c r="N22" s="2">
        <v>0</v>
      </c>
      <c r="O22" s="6"/>
    </row>
    <row r="23" spans="1:15" x14ac:dyDescent="0.2">
      <c r="A23" s="5">
        <v>19</v>
      </c>
      <c r="B23" s="2">
        <v>9</v>
      </c>
      <c r="C23" s="2">
        <v>9.6</v>
      </c>
      <c r="D23" s="2">
        <v>4.2</v>
      </c>
      <c r="E23" s="2">
        <v>6.8</v>
      </c>
      <c r="F23" s="2">
        <v>5.9</v>
      </c>
      <c r="G23" s="2">
        <v>85</v>
      </c>
      <c r="H23" s="2">
        <v>1028.5</v>
      </c>
      <c r="I23" s="2" t="s">
        <v>11</v>
      </c>
      <c r="J23" s="2">
        <v>1</v>
      </c>
      <c r="K23" s="2">
        <v>7</v>
      </c>
      <c r="L23" s="2" t="s">
        <v>36</v>
      </c>
      <c r="M23" s="2">
        <v>0</v>
      </c>
      <c r="N23" s="2">
        <v>0</v>
      </c>
      <c r="O23" s="6"/>
    </row>
    <row r="24" spans="1:15" x14ac:dyDescent="0.2">
      <c r="A24" s="5">
        <v>20</v>
      </c>
      <c r="B24" s="2">
        <v>9</v>
      </c>
      <c r="C24" s="2">
        <v>10.4</v>
      </c>
      <c r="D24" s="2">
        <v>1.5</v>
      </c>
      <c r="E24" s="2">
        <v>4.4000000000000004</v>
      </c>
      <c r="F24" s="2">
        <v>4</v>
      </c>
      <c r="G24" s="2">
        <v>90</v>
      </c>
      <c r="H24" s="2">
        <v>1032.5</v>
      </c>
      <c r="I24" s="2" t="s">
        <v>14</v>
      </c>
      <c r="J24" s="2">
        <v>1</v>
      </c>
      <c r="K24" s="2">
        <v>8</v>
      </c>
      <c r="L24" s="2" t="s">
        <v>37</v>
      </c>
      <c r="M24" s="2">
        <v>0.5</v>
      </c>
      <c r="N24" s="2">
        <v>0</v>
      </c>
      <c r="O24" s="6"/>
    </row>
    <row r="25" spans="1:15" x14ac:dyDescent="0.2">
      <c r="A25" s="5">
        <v>21</v>
      </c>
      <c r="B25" s="2">
        <v>9</v>
      </c>
      <c r="C25" s="2">
        <v>9</v>
      </c>
      <c r="D25" s="2">
        <v>3.9</v>
      </c>
      <c r="E25" s="2">
        <v>7.8</v>
      </c>
      <c r="F25" s="2">
        <v>6.4</v>
      </c>
      <c r="G25" s="2">
        <v>79</v>
      </c>
      <c r="H25" s="2">
        <v>1032.7</v>
      </c>
      <c r="I25" s="2" t="s">
        <v>51</v>
      </c>
      <c r="J25" s="2">
        <v>2</v>
      </c>
      <c r="K25" s="2">
        <v>5</v>
      </c>
      <c r="L25" s="2" t="s">
        <v>41</v>
      </c>
      <c r="M25" s="2">
        <v>0</v>
      </c>
      <c r="N25" s="2">
        <v>0</v>
      </c>
      <c r="O25" s="6"/>
    </row>
    <row r="26" spans="1:15" x14ac:dyDescent="0.2">
      <c r="A26" s="5">
        <v>22</v>
      </c>
      <c r="B26" s="2">
        <v>9</v>
      </c>
      <c r="C26" s="2">
        <v>10.9</v>
      </c>
      <c r="D26" s="2">
        <v>6.2</v>
      </c>
      <c r="E26" s="2">
        <v>9.6</v>
      </c>
      <c r="F26" s="2">
        <v>7.4</v>
      </c>
      <c r="G26" s="2">
        <v>74</v>
      </c>
      <c r="H26" s="2">
        <v>1027.2</v>
      </c>
      <c r="I26" s="2" t="s">
        <v>14</v>
      </c>
      <c r="J26" s="2">
        <v>4</v>
      </c>
      <c r="K26" s="2">
        <v>8</v>
      </c>
      <c r="L26" s="2" t="s">
        <v>39</v>
      </c>
      <c r="M26" s="2">
        <v>0</v>
      </c>
      <c r="N26" s="2">
        <v>0</v>
      </c>
      <c r="O26" s="6"/>
    </row>
    <row r="27" spans="1:15" x14ac:dyDescent="0.2">
      <c r="A27" s="5">
        <v>23</v>
      </c>
      <c r="B27" s="2">
        <v>9</v>
      </c>
      <c r="C27" s="2">
        <v>10</v>
      </c>
      <c r="D27" s="2">
        <v>7</v>
      </c>
      <c r="E27" s="2">
        <v>8.5</v>
      </c>
      <c r="F27" s="2">
        <v>8.1</v>
      </c>
      <c r="G27" s="2">
        <v>92</v>
      </c>
      <c r="H27" s="2">
        <v>1025.7</v>
      </c>
      <c r="I27" s="2" t="s">
        <v>55</v>
      </c>
      <c r="J27" s="2">
        <v>3</v>
      </c>
      <c r="K27" s="2">
        <v>8</v>
      </c>
      <c r="L27" s="2" t="s">
        <v>39</v>
      </c>
      <c r="M27" s="2">
        <v>0</v>
      </c>
      <c r="N27" s="2">
        <v>0</v>
      </c>
      <c r="O27" s="6"/>
    </row>
    <row r="28" spans="1:15" x14ac:dyDescent="0.2">
      <c r="A28" s="5">
        <v>24</v>
      </c>
      <c r="B28" s="2">
        <v>9</v>
      </c>
      <c r="C28" s="57">
        <v>10</v>
      </c>
      <c r="D28" s="2">
        <v>7.2</v>
      </c>
      <c r="E28" s="57">
        <v>8.6</v>
      </c>
      <c r="F28" s="2">
        <v>8.1</v>
      </c>
      <c r="G28" s="2">
        <v>92</v>
      </c>
      <c r="H28" s="2">
        <v>1028.4000000000001</v>
      </c>
      <c r="I28" s="2" t="s">
        <v>14</v>
      </c>
      <c r="J28" s="2">
        <v>2</v>
      </c>
      <c r="K28" s="2">
        <v>8</v>
      </c>
      <c r="L28" s="2" t="s">
        <v>37</v>
      </c>
      <c r="M28" s="2">
        <v>0</v>
      </c>
      <c r="N28" s="2">
        <v>0</v>
      </c>
      <c r="O28" s="6"/>
    </row>
    <row r="29" spans="1:15" x14ac:dyDescent="0.2">
      <c r="A29" s="5">
        <v>25</v>
      </c>
      <c r="B29" s="2">
        <v>9</v>
      </c>
      <c r="C29" s="2">
        <v>12</v>
      </c>
      <c r="D29" s="2">
        <v>7.2</v>
      </c>
      <c r="E29" s="2">
        <v>8.8000000000000007</v>
      </c>
      <c r="F29" s="2">
        <v>7.6</v>
      </c>
      <c r="G29" s="2">
        <v>80</v>
      </c>
      <c r="H29" s="2">
        <v>1028</v>
      </c>
      <c r="I29" s="66" t="s">
        <v>48</v>
      </c>
      <c r="J29" s="2">
        <v>2</v>
      </c>
      <c r="K29" s="2">
        <v>8</v>
      </c>
      <c r="L29" s="2" t="s">
        <v>37</v>
      </c>
      <c r="M29" s="2">
        <v>0</v>
      </c>
      <c r="N29" s="2">
        <v>0</v>
      </c>
      <c r="O29" s="6"/>
    </row>
    <row r="30" spans="1:15" x14ac:dyDescent="0.2">
      <c r="A30" s="5">
        <v>26</v>
      </c>
      <c r="B30" s="2">
        <v>9</v>
      </c>
      <c r="C30" s="2">
        <v>12</v>
      </c>
      <c r="D30" s="2">
        <v>4.5</v>
      </c>
      <c r="E30" s="2">
        <v>5.9</v>
      </c>
      <c r="F30" s="2">
        <v>5.4</v>
      </c>
      <c r="G30" s="2">
        <v>91</v>
      </c>
      <c r="H30" s="2">
        <v>1023.6</v>
      </c>
      <c r="I30" s="2" t="s">
        <v>11</v>
      </c>
      <c r="J30" s="2">
        <v>3</v>
      </c>
      <c r="K30" s="2">
        <v>8</v>
      </c>
      <c r="L30" s="2" t="s">
        <v>39</v>
      </c>
      <c r="M30" s="2">
        <v>0</v>
      </c>
      <c r="N30" s="2">
        <v>0</v>
      </c>
      <c r="O30" s="6"/>
    </row>
    <row r="31" spans="1:15" x14ac:dyDescent="0.2">
      <c r="A31" s="5">
        <v>27</v>
      </c>
      <c r="B31" s="2">
        <v>9</v>
      </c>
      <c r="C31" s="2">
        <v>10.1</v>
      </c>
      <c r="D31" s="2">
        <v>6.3</v>
      </c>
      <c r="E31" s="2">
        <v>10.1</v>
      </c>
      <c r="F31" s="2">
        <v>8.1</v>
      </c>
      <c r="G31" s="2">
        <v>74</v>
      </c>
      <c r="H31" s="2">
        <v>1019.3</v>
      </c>
      <c r="I31" s="2" t="s">
        <v>11</v>
      </c>
      <c r="J31" s="2">
        <v>3</v>
      </c>
      <c r="K31" s="2">
        <v>7</v>
      </c>
      <c r="L31" s="2" t="s">
        <v>41</v>
      </c>
      <c r="M31" s="2">
        <v>0</v>
      </c>
      <c r="N31" s="2">
        <v>0</v>
      </c>
      <c r="O31" s="6"/>
    </row>
    <row r="32" spans="1:15" x14ac:dyDescent="0.2">
      <c r="A32" s="5">
        <v>28</v>
      </c>
      <c r="B32" s="2">
        <v>9</v>
      </c>
      <c r="C32" s="2">
        <v>13</v>
      </c>
      <c r="D32" s="2">
        <v>6</v>
      </c>
      <c r="E32" s="2">
        <v>7.6</v>
      </c>
      <c r="F32" s="2">
        <v>6.5</v>
      </c>
      <c r="G32" s="2">
        <v>85</v>
      </c>
      <c r="H32" s="2">
        <v>1014.9</v>
      </c>
      <c r="I32" s="2" t="s">
        <v>10</v>
      </c>
      <c r="J32" s="2">
        <v>2</v>
      </c>
      <c r="K32" s="2">
        <v>8</v>
      </c>
      <c r="L32" s="2" t="s">
        <v>37</v>
      </c>
      <c r="M32" s="2">
        <v>0</v>
      </c>
      <c r="N32" s="2">
        <v>0</v>
      </c>
      <c r="O32" s="6"/>
    </row>
    <row r="33" spans="1:15" x14ac:dyDescent="0.2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5"/>
      <c r="O33" s="6"/>
    </row>
    <row r="34" spans="1:15" x14ac:dyDescent="0.2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5"/>
      <c r="O34" s="6"/>
    </row>
    <row r="35" spans="1:15" x14ac:dyDescent="0.2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5"/>
      <c r="O35" s="6"/>
    </row>
    <row r="36" spans="1:15" x14ac:dyDescent="0.2">
      <c r="B36" s="56" t="s">
        <v>44</v>
      </c>
      <c r="H36" s="17"/>
    </row>
    <row r="37" spans="1:15" ht="13.5" thickBot="1" x14ac:dyDescent="0.25">
      <c r="H37" s="17"/>
    </row>
    <row r="38" spans="1:15" ht="20.25" customHeight="1" x14ac:dyDescent="0.25">
      <c r="B38" s="14" t="s">
        <v>24</v>
      </c>
      <c r="C38" s="18">
        <f>AVERAGE(C5:C35)</f>
        <v>7.4750000000000005</v>
      </c>
      <c r="D38" s="18">
        <f>AVERAGE(D5:D35)</f>
        <v>1.639285714285714</v>
      </c>
      <c r="E38" s="18">
        <f>AVERAGE(E5:E35)</f>
        <v>4.114285714285713</v>
      </c>
      <c r="F38" s="18"/>
      <c r="G38" s="18">
        <f>AVERAGE(G5:G35)</f>
        <v>88.785714285714292</v>
      </c>
      <c r="H38" s="19">
        <f>AVERAGE(H5:H35)</f>
        <v>1016.4</v>
      </c>
      <c r="I38" s="20"/>
      <c r="J38" s="21">
        <f>AVERAGE(J5:J35)</f>
        <v>1.6785714285714286</v>
      </c>
      <c r="K38" s="22">
        <f>AVERAGE(K5:K35)</f>
        <v>6.3214285714285712</v>
      </c>
      <c r="L38" s="20"/>
      <c r="M38" s="23" t="s">
        <v>27</v>
      </c>
      <c r="N38" s="24" t="s">
        <v>27</v>
      </c>
    </row>
    <row r="39" spans="1:15" ht="19.5" customHeight="1" thickBot="1" x14ac:dyDescent="0.3">
      <c r="B39" s="15" t="s">
        <v>25</v>
      </c>
      <c r="C39" s="25">
        <f>MAX(C5:C35)</f>
        <v>13</v>
      </c>
      <c r="D39" s="25">
        <f>MAX(D5:D35)</f>
        <v>7.2</v>
      </c>
      <c r="E39" s="25">
        <f>MAX(E5:E35)</f>
        <v>10.1</v>
      </c>
      <c r="F39" s="25"/>
      <c r="G39" s="25">
        <f>MAX(G5:G35)</f>
        <v>100</v>
      </c>
      <c r="H39" s="26">
        <f>MAX(H5:H35)</f>
        <v>1032.7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17.75</v>
      </c>
      <c r="N39" s="31">
        <f>SUM(N5:N35)</f>
        <v>13.6</v>
      </c>
    </row>
    <row r="40" spans="1:15" ht="20.25" customHeight="1" thickBot="1" x14ac:dyDescent="0.3">
      <c r="B40" s="16" t="s">
        <v>26</v>
      </c>
      <c r="C40" s="32">
        <f>MIN(C5:C35)</f>
        <v>1.2</v>
      </c>
      <c r="D40" s="32">
        <f>MIN(D5:D35)</f>
        <v>-4</v>
      </c>
      <c r="E40" s="32">
        <f>MIN(E5:E35)</f>
        <v>-3.1</v>
      </c>
      <c r="F40" s="32"/>
      <c r="G40" s="32">
        <f>MIN(G5:G35)</f>
        <v>74</v>
      </c>
      <c r="H40" s="33">
        <f>MIN(H5:H35)</f>
        <v>990.3</v>
      </c>
      <c r="I40" s="27"/>
      <c r="J40" s="34">
        <f>MIN(J5:J35)</f>
        <v>0</v>
      </c>
      <c r="K40" s="35">
        <f>MIN(K5:K35)</f>
        <v>0</v>
      </c>
      <c r="L40" s="27"/>
      <c r="M40" s="27"/>
      <c r="N40" s="20"/>
    </row>
    <row r="41" spans="1:15" ht="13.5" thickBot="1" x14ac:dyDescent="0.25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:15" ht="13.5" thickBot="1" x14ac:dyDescent="0.25">
      <c r="J42" s="49" t="s">
        <v>31</v>
      </c>
      <c r="K42" s="51" t="s">
        <v>32</v>
      </c>
    </row>
    <row r="43" spans="1:15" ht="13.5" thickBot="1" x14ac:dyDescent="0.25">
      <c r="B43" s="67"/>
      <c r="C43" s="68"/>
      <c r="D43" s="69"/>
      <c r="E43" s="68"/>
      <c r="F43" s="68"/>
      <c r="G43" s="70"/>
      <c r="H43" s="71"/>
      <c r="J43" s="54" t="s">
        <v>22</v>
      </c>
      <c r="K43" s="55">
        <f>COUNTIF(L5:L35,"C.")</f>
        <v>3</v>
      </c>
    </row>
    <row r="44" spans="1:15" x14ac:dyDescent="0.2">
      <c r="B44" s="67"/>
      <c r="C44" s="68"/>
      <c r="D44" s="69"/>
      <c r="E44" s="68"/>
      <c r="F44" s="68"/>
      <c r="G44" s="70"/>
      <c r="H44" s="71"/>
      <c r="J44" s="53" t="s">
        <v>33</v>
      </c>
      <c r="K44" s="43">
        <f>COUNTIF(L5:L35,"Ci.")</f>
        <v>0</v>
      </c>
    </row>
    <row r="45" spans="1:15" x14ac:dyDescent="0.2">
      <c r="B45" s="72"/>
      <c r="C45" s="68"/>
      <c r="D45" s="72"/>
      <c r="E45" s="68"/>
      <c r="F45" s="68"/>
      <c r="G45" s="70"/>
      <c r="H45" s="72"/>
      <c r="J45" s="44" t="s">
        <v>34</v>
      </c>
      <c r="K45" s="45">
        <f>COUNTIF(L5:L35,"Cc.")</f>
        <v>0</v>
      </c>
    </row>
    <row r="46" spans="1:15" x14ac:dyDescent="0.2">
      <c r="J46" s="44" t="s">
        <v>35</v>
      </c>
      <c r="K46" s="45">
        <f>COUNTIF(L5:L35,"Cs.")</f>
        <v>0</v>
      </c>
    </row>
    <row r="47" spans="1:15" x14ac:dyDescent="0.2">
      <c r="J47" s="44" t="s">
        <v>36</v>
      </c>
      <c r="K47" s="45">
        <f>COUNTIF(L5:L35,"Ac.")</f>
        <v>1</v>
      </c>
    </row>
    <row r="48" spans="1:15" x14ac:dyDescent="0.2">
      <c r="J48" s="44" t="s">
        <v>37</v>
      </c>
      <c r="K48" s="45">
        <f>COUNTIF(L5:L35,"As.")</f>
        <v>9</v>
      </c>
    </row>
    <row r="49" spans="10:11" x14ac:dyDescent="0.2">
      <c r="J49" s="44" t="s">
        <v>38</v>
      </c>
      <c r="K49" s="45">
        <f>COUNTIF(L5:L35,"Ns.")</f>
        <v>0</v>
      </c>
    </row>
    <row r="50" spans="10:11" x14ac:dyDescent="0.2">
      <c r="J50" s="44" t="s">
        <v>39</v>
      </c>
      <c r="K50" s="45">
        <f>COUNTIF(L5:L35,"Sc.")</f>
        <v>6</v>
      </c>
    </row>
    <row r="51" spans="10:11" x14ac:dyDescent="0.2">
      <c r="J51" s="44" t="s">
        <v>40</v>
      </c>
      <c r="K51" s="45">
        <f>COUNTIF(L5:L35,"St.")</f>
        <v>3</v>
      </c>
    </row>
    <row r="52" spans="10:11" x14ac:dyDescent="0.2">
      <c r="J52" s="44" t="s">
        <v>41</v>
      </c>
      <c r="K52" s="45">
        <f>COUNTIF(L5:L35,"Cu.")</f>
        <v>6</v>
      </c>
    </row>
    <row r="53" spans="10:11" ht="13.5" thickBot="1" x14ac:dyDescent="0.25">
      <c r="J53" s="46" t="s">
        <v>42</v>
      </c>
      <c r="K53" s="47">
        <f>COUNTIF(L5:L35,"Cb.")</f>
        <v>0</v>
      </c>
    </row>
    <row r="54" spans="10:11" ht="13.5" thickBot="1" x14ac:dyDescent="0.25">
      <c r="J54" s="52" t="s">
        <v>43</v>
      </c>
      <c r="K54" s="50">
        <f>SUM(K44:K53)</f>
        <v>25</v>
      </c>
    </row>
    <row r="55" spans="10:11" ht="20.25" customHeight="1" x14ac:dyDescent="0.2"/>
    <row r="194" spans="2:14" ht="13.5" thickBot="1" x14ac:dyDescent="0.25"/>
    <row r="195" spans="2:14" x14ac:dyDescent="0.2">
      <c r="B195" s="41" t="s">
        <v>28</v>
      </c>
      <c r="C195" s="42" t="s">
        <v>29</v>
      </c>
    </row>
    <row r="196" spans="2:14" x14ac:dyDescent="0.2">
      <c r="B196" s="58">
        <v>0</v>
      </c>
      <c r="C196" s="45">
        <f>COUNTIF(I5:I35,"0")</f>
        <v>2</v>
      </c>
      <c r="E196"/>
      <c r="F196"/>
      <c r="L196" s="10"/>
      <c r="N196"/>
    </row>
    <row r="197" spans="2:14" x14ac:dyDescent="0.2">
      <c r="B197" s="59" t="s">
        <v>12</v>
      </c>
      <c r="C197" s="45">
        <f>COUNTIF(I5:I35,"N")</f>
        <v>0</v>
      </c>
      <c r="E197"/>
      <c r="F197"/>
      <c r="L197" s="10"/>
      <c r="N197"/>
    </row>
    <row r="198" spans="2:14" x14ac:dyDescent="0.2">
      <c r="B198" s="60" t="s">
        <v>52</v>
      </c>
      <c r="C198" s="45">
        <f>COUNTIF(I5:I35,"NNE")</f>
        <v>0</v>
      </c>
      <c r="E198"/>
      <c r="F198"/>
      <c r="L198" s="10"/>
      <c r="N198"/>
    </row>
    <row r="199" spans="2:14" x14ac:dyDescent="0.2">
      <c r="B199" s="59" t="s">
        <v>13</v>
      </c>
      <c r="C199" s="45">
        <f>COUNTIF(I5:I35,"NE")</f>
        <v>3</v>
      </c>
      <c r="E199"/>
      <c r="F199"/>
      <c r="L199" s="10"/>
      <c r="N199"/>
    </row>
    <row r="200" spans="2:14" x14ac:dyDescent="0.2">
      <c r="B200" s="60" t="s">
        <v>50</v>
      </c>
      <c r="C200" s="45">
        <f>COUNTIF(I5:I35,"ENE")</f>
        <v>0</v>
      </c>
      <c r="E200"/>
      <c r="F200"/>
      <c r="L200" s="10"/>
      <c r="N200"/>
    </row>
    <row r="201" spans="2:14" x14ac:dyDescent="0.2">
      <c r="B201" s="59" t="s">
        <v>17</v>
      </c>
      <c r="C201" s="45">
        <f>COUNTIF(I5:I35,"E")</f>
        <v>1</v>
      </c>
      <c r="E201"/>
      <c r="F201"/>
      <c r="L201" s="10"/>
      <c r="N201"/>
    </row>
    <row r="202" spans="2:14" x14ac:dyDescent="0.2">
      <c r="B202" s="61" t="s">
        <v>47</v>
      </c>
      <c r="C202" s="45">
        <f>COUNTIF(I5:I35,"ESE")</f>
        <v>1</v>
      </c>
      <c r="E202"/>
      <c r="F202"/>
      <c r="L202" s="10"/>
      <c r="N202"/>
    </row>
    <row r="203" spans="2:14" x14ac:dyDescent="0.2">
      <c r="B203" s="59" t="s">
        <v>16</v>
      </c>
      <c r="C203" s="45">
        <f>COUNTIF(I5:I35,"SE")</f>
        <v>1</v>
      </c>
      <c r="E203"/>
      <c r="F203"/>
      <c r="L203" s="10"/>
      <c r="N203"/>
    </row>
    <row r="204" spans="2:14" x14ac:dyDescent="0.2">
      <c r="B204" s="61" t="s">
        <v>53</v>
      </c>
      <c r="C204" s="45">
        <f>COUNTIF(I5:I35,"SSE")</f>
        <v>0</v>
      </c>
      <c r="E204"/>
      <c r="F204"/>
      <c r="L204" s="10"/>
      <c r="N204"/>
    </row>
    <row r="205" spans="2:14" x14ac:dyDescent="0.2">
      <c r="B205" s="59" t="s">
        <v>15</v>
      </c>
      <c r="C205" s="45">
        <f>COUNTIF(I5:I35,"S")</f>
        <v>0</v>
      </c>
      <c r="E205"/>
      <c r="F205"/>
      <c r="L205" s="10"/>
      <c r="N205"/>
    </row>
    <row r="206" spans="2:14" x14ac:dyDescent="0.2">
      <c r="B206" s="61" t="s">
        <v>49</v>
      </c>
      <c r="C206" s="45">
        <f>COUNTIF(I5:I35,"SSW")</f>
        <v>1</v>
      </c>
      <c r="E206"/>
      <c r="F206"/>
      <c r="L206" s="10"/>
      <c r="N206"/>
    </row>
    <row r="207" spans="2:14" x14ac:dyDescent="0.2">
      <c r="B207" s="59" t="s">
        <v>10</v>
      </c>
      <c r="C207" s="45">
        <f>COUNTIF(I5:I35,"SW")</f>
        <v>2</v>
      </c>
      <c r="E207"/>
      <c r="F207"/>
      <c r="L207" s="10"/>
      <c r="N207"/>
    </row>
    <row r="208" spans="2:14" x14ac:dyDescent="0.2">
      <c r="B208" s="61" t="s">
        <v>48</v>
      </c>
      <c r="C208" s="45">
        <f>COUNTIF(I5:I35,"WSW")</f>
        <v>3</v>
      </c>
    </row>
    <row r="209" spans="2:3" x14ac:dyDescent="0.2">
      <c r="B209" s="59" t="s">
        <v>11</v>
      </c>
      <c r="C209" s="45">
        <f>COUNTIF(I5:I35,"W")</f>
        <v>4</v>
      </c>
    </row>
    <row r="210" spans="2:3" x14ac:dyDescent="0.2">
      <c r="B210" s="61" t="s">
        <v>51</v>
      </c>
      <c r="C210" s="45">
        <f>COUNTIF(I5:I35,"WNW")</f>
        <v>2</v>
      </c>
    </row>
    <row r="211" spans="2:3" x14ac:dyDescent="0.2">
      <c r="B211" s="62" t="s">
        <v>14</v>
      </c>
      <c r="C211" s="45">
        <f>COUNTIF(I5:I35,"NW")</f>
        <v>5</v>
      </c>
    </row>
    <row r="212" spans="2:3" ht="13.5" thickBot="1" x14ac:dyDescent="0.25">
      <c r="B212" s="61" t="s">
        <v>55</v>
      </c>
      <c r="C212" s="43">
        <f>COUNTIF(I5:I35,"NNW")</f>
        <v>3</v>
      </c>
    </row>
    <row r="213" spans="2:3" ht="13.5" thickBot="1" x14ac:dyDescent="0.25">
      <c r="B213" s="48" t="s">
        <v>30</v>
      </c>
      <c r="C213" s="55">
        <f>SUM(C197:C211)</f>
        <v>23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2009-04-21T16:09:25Z</cp:lastPrinted>
  <dcterms:created xsi:type="dcterms:W3CDTF">2004-09-04T13:16:02Z</dcterms:created>
  <dcterms:modified xsi:type="dcterms:W3CDTF">2016-01-03T11:34:35Z</dcterms:modified>
</cp:coreProperties>
</file>