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<sst xmlns="http://schemas.openxmlformats.org/spreadsheetml/2006/main" count="118" uniqueCount="58">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</sst>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32" xfId="0" applyBorder="1"/>
    <xf numFmtId="164" fontId="2" fillId="0" borderId="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8.552595638863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General</c:formatCode>
                <c:ptCount val="31"/>
                <c:pt idx="0">
                  <c:v>12.72</c:v>
                </c:pt>
                <c:pt idx="1">
                  <c:v>13.59</c:v>
                </c:pt>
                <c:pt idx="2">
                  <c:v>11.6</c:v>
                </c:pt>
                <c:pt idx="3">
                  <c:v>6.73</c:v>
                </c:pt>
                <c:pt idx="4">
                  <c:v>11.4</c:v>
                </c:pt>
                <c:pt idx="5">
                  <c:v>12.6</c:v>
                </c:pt>
                <c:pt idx="6">
                  <c:v>11.8</c:v>
                </c:pt>
                <c:pt idx="7">
                  <c:v>11.4</c:v>
                </c:pt>
                <c:pt idx="8">
                  <c:v>9.8000000000000007</c:v>
                </c:pt>
                <c:pt idx="9">
                  <c:v>8.3000000000000007</c:v>
                </c:pt>
                <c:pt idx="10">
                  <c:v>8.1999999999999993</c:v>
                </c:pt>
                <c:pt idx="11">
                  <c:v>7.1</c:v>
                </c:pt>
                <c:pt idx="12">
                  <c:v>4.7</c:v>
                </c:pt>
                <c:pt idx="13">
                  <c:v>2.9</c:v>
                </c:pt>
                <c:pt idx="14">
                  <c:v>8</c:v>
                </c:pt>
                <c:pt idx="15">
                  <c:v>6.6</c:v>
                </c:pt>
                <c:pt idx="16">
                  <c:v>10.3</c:v>
                </c:pt>
                <c:pt idx="17">
                  <c:v>9.8000000000000007</c:v>
                </c:pt>
                <c:pt idx="18">
                  <c:v>7.9</c:v>
                </c:pt>
                <c:pt idx="19">
                  <c:v>10.78</c:v>
                </c:pt>
                <c:pt idx="20">
                  <c:v>10.79</c:v>
                </c:pt>
                <c:pt idx="21">
                  <c:v>9.61</c:v>
                </c:pt>
                <c:pt idx="22">
                  <c:v>7.01</c:v>
                </c:pt>
                <c:pt idx="23">
                  <c:v>5.5</c:v>
                </c:pt>
                <c:pt idx="24">
                  <c:v>8.6999999999999993</c:v>
                </c:pt>
                <c:pt idx="25">
                  <c:v>10.01</c:v>
                </c:pt>
                <c:pt idx="26">
                  <c:v>8.7799999999999994</c:v>
                </c:pt>
                <c:pt idx="27">
                  <c:v>10.43</c:v>
                </c:pt>
                <c:pt idx="28">
                  <c:v>12.72</c:v>
                </c:pt>
                <c:pt idx="29">
                  <c:v>11.77</c:v>
                </c:pt>
                <c:pt idx="30">
                  <c:v>9.4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General</c:formatCode>
                <c:ptCount val="31"/>
                <c:pt idx="0">
                  <c:v>5.32</c:v>
                </c:pt>
                <c:pt idx="1">
                  <c:v>8.11</c:v>
                </c:pt>
                <c:pt idx="2">
                  <c:v>9.2100000000000009</c:v>
                </c:pt>
                <c:pt idx="3">
                  <c:v>-0.56999999999999995</c:v>
                </c:pt>
                <c:pt idx="4">
                  <c:v>-0.46</c:v>
                </c:pt>
                <c:pt idx="5">
                  <c:v>9.6</c:v>
                </c:pt>
                <c:pt idx="6">
                  <c:v>9.6999999999999993</c:v>
                </c:pt>
                <c:pt idx="7">
                  <c:v>5.4</c:v>
                </c:pt>
                <c:pt idx="8">
                  <c:v>7.4</c:v>
                </c:pt>
                <c:pt idx="9">
                  <c:v>5.6</c:v>
                </c:pt>
                <c:pt idx="10">
                  <c:v>3.1</c:v>
                </c:pt>
                <c:pt idx="11">
                  <c:v>3.7</c:v>
                </c:pt>
                <c:pt idx="12">
                  <c:v>0.4</c:v>
                </c:pt>
                <c:pt idx="13">
                  <c:v>-1.4</c:v>
                </c:pt>
                <c:pt idx="14">
                  <c:v>-0.2</c:v>
                </c:pt>
                <c:pt idx="15">
                  <c:v>1.4</c:v>
                </c:pt>
                <c:pt idx="16">
                  <c:v>2.4</c:v>
                </c:pt>
                <c:pt idx="17">
                  <c:v>2.4</c:v>
                </c:pt>
                <c:pt idx="18">
                  <c:v>4.5999999999999996</c:v>
                </c:pt>
                <c:pt idx="19">
                  <c:v>5.0999999999999996</c:v>
                </c:pt>
                <c:pt idx="20">
                  <c:v>6.57</c:v>
                </c:pt>
                <c:pt idx="21">
                  <c:v>6.31</c:v>
                </c:pt>
                <c:pt idx="22">
                  <c:v>5.28</c:v>
                </c:pt>
                <c:pt idx="23">
                  <c:v>0.53</c:v>
                </c:pt>
                <c:pt idx="24">
                  <c:v>-0.4</c:v>
                </c:pt>
                <c:pt idx="25">
                  <c:v>4.66</c:v>
                </c:pt>
                <c:pt idx="26">
                  <c:v>7.41</c:v>
                </c:pt>
                <c:pt idx="27">
                  <c:v>7.43</c:v>
                </c:pt>
                <c:pt idx="28">
                  <c:v>7.95</c:v>
                </c:pt>
                <c:pt idx="29">
                  <c:v>4.71</c:v>
                </c:pt>
                <c:pt idx="30">
                  <c:v>8.24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97696"/>
        <c:axId val="136016256"/>
      </c:lineChart>
      <c:catAx>
        <c:axId val="13599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013287783685103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1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1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9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2.5</c:v>
                </c:pt>
                <c:pt idx="5">
                  <c:v>8</c:v>
                </c:pt>
                <c:pt idx="6">
                  <c:v>0.5</c:v>
                </c:pt>
                <c:pt idx="7">
                  <c:v>5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4</c:v>
                </c:pt>
                <c:pt idx="16">
                  <c:v>0.25</c:v>
                </c:pt>
                <c:pt idx="17">
                  <c:v>18</c:v>
                </c:pt>
                <c:pt idx="18">
                  <c:v>1</c:v>
                </c:pt>
                <c:pt idx="19">
                  <c:v>9</c:v>
                </c:pt>
                <c:pt idx="20">
                  <c:v>12</c:v>
                </c:pt>
                <c:pt idx="21">
                  <c:v>10</c:v>
                </c:pt>
                <c:pt idx="22">
                  <c:v>2.5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39136"/>
        <c:axId val="136141056"/>
      </c:barChart>
      <c:catAx>
        <c:axId val="13613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4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39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General</c:formatCode>
                <c:ptCount val="31"/>
                <c:pt idx="0">
                  <c:v>8.42</c:v>
                </c:pt>
                <c:pt idx="1">
                  <c:v>12.82</c:v>
                </c:pt>
                <c:pt idx="2">
                  <c:v>9.8800000000000008</c:v>
                </c:pt>
                <c:pt idx="3">
                  <c:v>-0.35</c:v>
                </c:pt>
                <c:pt idx="4">
                  <c:v>7.07</c:v>
                </c:pt>
                <c:pt idx="5">
                  <c:v>10.3</c:v>
                </c:pt>
                <c:pt idx="6">
                  <c:v>9.6999999999999993</c:v>
                </c:pt>
                <c:pt idx="7">
                  <c:v>8.6</c:v>
                </c:pt>
                <c:pt idx="8">
                  <c:v>7.6</c:v>
                </c:pt>
                <c:pt idx="9">
                  <c:v>6.7</c:v>
                </c:pt>
                <c:pt idx="10">
                  <c:v>3.7</c:v>
                </c:pt>
                <c:pt idx="11">
                  <c:v>4.3</c:v>
                </c:pt>
                <c:pt idx="12">
                  <c:v>1.4</c:v>
                </c:pt>
                <c:pt idx="13">
                  <c:v>0.7</c:v>
                </c:pt>
                <c:pt idx="14">
                  <c:v>1.1000000000000001</c:v>
                </c:pt>
                <c:pt idx="15">
                  <c:v>3.3</c:v>
                </c:pt>
                <c:pt idx="16">
                  <c:v>2.6</c:v>
                </c:pt>
                <c:pt idx="17">
                  <c:v>9.8000000000000007</c:v>
                </c:pt>
                <c:pt idx="18">
                  <c:v>5.6</c:v>
                </c:pt>
                <c:pt idx="19">
                  <c:v>5.9</c:v>
                </c:pt>
                <c:pt idx="20">
                  <c:v>10.52</c:v>
                </c:pt>
                <c:pt idx="21">
                  <c:v>6.41</c:v>
                </c:pt>
                <c:pt idx="22">
                  <c:v>6.7</c:v>
                </c:pt>
                <c:pt idx="23">
                  <c:v>0.24</c:v>
                </c:pt>
                <c:pt idx="24">
                  <c:v>4.7699999999999996</c:v>
                </c:pt>
                <c:pt idx="25">
                  <c:v>8.7100000000000009</c:v>
                </c:pt>
                <c:pt idx="26">
                  <c:v>7.45</c:v>
                </c:pt>
                <c:pt idx="27">
                  <c:v>7.99</c:v>
                </c:pt>
                <c:pt idx="28">
                  <c:v>10.41</c:v>
                </c:pt>
                <c:pt idx="29">
                  <c:v>8.44</c:v>
                </c:pt>
                <c:pt idx="30">
                  <c:v>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57440"/>
        <c:axId val="136159616"/>
      </c:lineChart>
      <c:catAx>
        <c:axId val="13615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15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57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92</c:v>
                </c:pt>
                <c:pt idx="1">
                  <c:v>84</c:v>
                </c:pt>
                <c:pt idx="2">
                  <c:v>94</c:v>
                </c:pt>
                <c:pt idx="3">
                  <c:v>93</c:v>
                </c:pt>
                <c:pt idx="4">
                  <c:v>94</c:v>
                </c:pt>
                <c:pt idx="5">
                  <c:v>86</c:v>
                </c:pt>
                <c:pt idx="6">
                  <c:v>86</c:v>
                </c:pt>
                <c:pt idx="7">
                  <c:v>73</c:v>
                </c:pt>
                <c:pt idx="8">
                  <c:v>85</c:v>
                </c:pt>
                <c:pt idx="9">
                  <c:v>85</c:v>
                </c:pt>
                <c:pt idx="10">
                  <c:v>84</c:v>
                </c:pt>
                <c:pt idx="11">
                  <c:v>84</c:v>
                </c:pt>
                <c:pt idx="12">
                  <c:v>73</c:v>
                </c:pt>
                <c:pt idx="13">
                  <c:v>82</c:v>
                </c:pt>
                <c:pt idx="14">
                  <c:v>71</c:v>
                </c:pt>
                <c:pt idx="15">
                  <c:v>90</c:v>
                </c:pt>
                <c:pt idx="16">
                  <c:v>90</c:v>
                </c:pt>
                <c:pt idx="17">
                  <c:v>80</c:v>
                </c:pt>
                <c:pt idx="18">
                  <c:v>84</c:v>
                </c:pt>
                <c:pt idx="19">
                  <c:v>85</c:v>
                </c:pt>
                <c:pt idx="20">
                  <c:v>98</c:v>
                </c:pt>
                <c:pt idx="21">
                  <c:v>97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96</c:v>
                </c:pt>
                <c:pt idx="28">
                  <c:v>96</c:v>
                </c:pt>
                <c:pt idx="29">
                  <c:v>97</c:v>
                </c:pt>
                <c:pt idx="30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49728"/>
        <c:axId val="136251648"/>
      </c:lineChart>
      <c:catAx>
        <c:axId val="1362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51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4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998.5</c:v>
                </c:pt>
                <c:pt idx="1">
                  <c:v>993.5</c:v>
                </c:pt>
                <c:pt idx="2">
                  <c:v>992.9</c:v>
                </c:pt>
                <c:pt idx="3">
                  <c:v>1020.5</c:v>
                </c:pt>
                <c:pt idx="4">
                  <c:v>1012.1</c:v>
                </c:pt>
                <c:pt idx="5">
                  <c:v>1010.4</c:v>
                </c:pt>
                <c:pt idx="6">
                  <c:v>996.5</c:v>
                </c:pt>
                <c:pt idx="7">
                  <c:v>1000.7</c:v>
                </c:pt>
                <c:pt idx="8">
                  <c:v>1003.9</c:v>
                </c:pt>
                <c:pt idx="9">
                  <c:v>1025.2</c:v>
                </c:pt>
                <c:pt idx="10">
                  <c:v>1025.2</c:v>
                </c:pt>
                <c:pt idx="11">
                  <c:v>1020.4</c:v>
                </c:pt>
                <c:pt idx="12">
                  <c:v>1016.2</c:v>
                </c:pt>
                <c:pt idx="13">
                  <c:v>1021.4</c:v>
                </c:pt>
                <c:pt idx="14">
                  <c:v>1012.4</c:v>
                </c:pt>
                <c:pt idx="15">
                  <c:v>1003.7</c:v>
                </c:pt>
                <c:pt idx="16">
                  <c:v>1013.5</c:v>
                </c:pt>
                <c:pt idx="17">
                  <c:v>1005.5</c:v>
                </c:pt>
                <c:pt idx="18">
                  <c:v>1001.3</c:v>
                </c:pt>
                <c:pt idx="19">
                  <c:v>1002</c:v>
                </c:pt>
                <c:pt idx="20">
                  <c:v>992.5</c:v>
                </c:pt>
                <c:pt idx="21">
                  <c:v>1011</c:v>
                </c:pt>
                <c:pt idx="22">
                  <c:v>1012.5</c:v>
                </c:pt>
                <c:pt idx="23">
                  <c:v>1031.0999999999999</c:v>
                </c:pt>
                <c:pt idx="24">
                  <c:v>1032.4000000000001</c:v>
                </c:pt>
                <c:pt idx="25">
                  <c:v>1028.5</c:v>
                </c:pt>
                <c:pt idx="26">
                  <c:v>1024.5999999999999</c:v>
                </c:pt>
                <c:pt idx="27">
                  <c:v>1028</c:v>
                </c:pt>
                <c:pt idx="28">
                  <c:v>1027.0999999999999</c:v>
                </c:pt>
                <c:pt idx="29" formatCode="0.0">
                  <c:v>1032.9000000000001</c:v>
                </c:pt>
                <c:pt idx="30" formatCode="0.0">
                  <c:v>1040.3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4416"/>
        <c:axId val="137306496"/>
      </c:lineChart>
      <c:catAx>
        <c:axId val="1362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30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3064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26976"/>
        <c:axId val="137328512"/>
      </c:radarChart>
      <c:catAx>
        <c:axId val="1373269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328512"/>
        <c:crosses val="autoZero"/>
        <c:auto val="0"/>
        <c:lblAlgn val="ctr"/>
        <c:lblOffset val="100"/>
        <c:noMultiLvlLbl val="0"/>
      </c:catAx>
      <c:valAx>
        <c:axId val="137328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3269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31" zoomScaleNormal="100" workbookViewId="0">
      <selection activeCell="K10" sqref="K10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7" t="s">
        <v>19</v>
      </c>
      <c r="B1" s="38" t="s">
        <v>57</v>
      </c>
      <c r="C1" s="39"/>
      <c r="D1" s="40" t="s">
        <v>23</v>
      </c>
      <c r="E1" s="41"/>
      <c r="F1" s="42" t="s">
        <v>52</v>
      </c>
      <c r="G1" s="43"/>
      <c r="H1" s="31"/>
      <c r="I1" s="31"/>
      <c r="J1" s="31"/>
      <c r="K1" s="31"/>
      <c r="L1" s="31"/>
      <c r="M1" s="31"/>
      <c r="N1" s="30"/>
    </row>
    <row r="2" spans="1:18" ht="5.25" customHeight="1" thickBot="1" x14ac:dyDescent="0.25">
      <c r="A2" s="44"/>
      <c r="B2" s="36"/>
      <c r="C2" s="45"/>
      <c r="D2" s="46"/>
      <c r="E2" s="47"/>
      <c r="F2" s="48"/>
      <c r="G2" s="49"/>
      <c r="H2" s="31"/>
      <c r="I2" s="31"/>
      <c r="J2" s="31"/>
      <c r="K2" s="31"/>
      <c r="L2" s="31"/>
      <c r="M2" s="31"/>
      <c r="N2" s="30"/>
    </row>
    <row r="3" spans="1:18" ht="13.5" thickBot="1" x14ac:dyDescent="0.25">
      <c r="A3" s="29" t="s">
        <v>18</v>
      </c>
      <c r="B3" s="76" t="s">
        <v>21</v>
      </c>
      <c r="C3" s="32" t="s">
        <v>0</v>
      </c>
      <c r="D3" s="32" t="s">
        <v>1</v>
      </c>
      <c r="E3" s="32" t="s">
        <v>43</v>
      </c>
      <c r="F3" s="32" t="s">
        <v>44</v>
      </c>
      <c r="G3" s="33" t="s">
        <v>2</v>
      </c>
      <c r="H3" s="33" t="s">
        <v>3</v>
      </c>
      <c r="I3" s="79" t="s">
        <v>4</v>
      </c>
      <c r="J3" s="79" t="s">
        <v>5</v>
      </c>
      <c r="K3" s="33" t="s">
        <v>6</v>
      </c>
      <c r="L3" s="33" t="s">
        <v>7</v>
      </c>
      <c r="M3" s="33" t="s">
        <v>8</v>
      </c>
      <c r="N3" s="86" t="s">
        <v>9</v>
      </c>
      <c r="O3" s="87" t="s">
        <v>20</v>
      </c>
      <c r="Q3" s="16" t="s">
        <v>30</v>
      </c>
      <c r="R3" s="18" t="s">
        <v>31</v>
      </c>
    </row>
    <row r="4" spans="1:18" ht="13.5" thickBot="1" x14ac:dyDescent="0.25">
      <c r="A4" s="74">
        <v>1</v>
      </c>
      <c r="B4" s="75">
        <v>9</v>
      </c>
      <c r="C4" s="80">
        <v>12.72</v>
      </c>
      <c r="D4" s="80">
        <v>5.32</v>
      </c>
      <c r="E4" s="80">
        <v>8.42</v>
      </c>
      <c r="F4" s="80">
        <v>7.83</v>
      </c>
      <c r="G4" s="80">
        <v>92</v>
      </c>
      <c r="H4" s="80">
        <v>998.5</v>
      </c>
      <c r="I4" s="80" t="s">
        <v>15</v>
      </c>
      <c r="J4" s="80">
        <v>3</v>
      </c>
      <c r="K4" s="80">
        <v>8</v>
      </c>
      <c r="L4" s="80" t="s">
        <v>38</v>
      </c>
      <c r="M4" s="80">
        <v>2</v>
      </c>
      <c r="N4" s="84">
        <v>0</v>
      </c>
      <c r="O4" s="85"/>
      <c r="Q4" s="21" t="s">
        <v>22</v>
      </c>
      <c r="R4" s="22">
        <f>COUNTIF(L4:L34,"C.")</f>
        <v>2</v>
      </c>
    </row>
    <row r="5" spans="1:18" x14ac:dyDescent="0.2">
      <c r="A5" s="2">
        <v>2</v>
      </c>
      <c r="B5" s="34">
        <v>9</v>
      </c>
      <c r="C5" s="35">
        <v>13.59</v>
      </c>
      <c r="D5" s="35">
        <v>8.11</v>
      </c>
      <c r="E5" s="35">
        <v>12.82</v>
      </c>
      <c r="F5" s="35">
        <v>11.45</v>
      </c>
      <c r="G5" s="35">
        <v>84</v>
      </c>
      <c r="H5" s="35">
        <v>993.5</v>
      </c>
      <c r="I5" s="35" t="s">
        <v>46</v>
      </c>
      <c r="J5" s="35">
        <v>3</v>
      </c>
      <c r="K5" s="35">
        <v>7</v>
      </c>
      <c r="L5" s="35" t="s">
        <v>38</v>
      </c>
      <c r="M5" s="35">
        <v>6</v>
      </c>
      <c r="N5" s="35">
        <v>0</v>
      </c>
      <c r="O5" s="3"/>
      <c r="Q5" s="20" t="s">
        <v>32</v>
      </c>
      <c r="R5" s="11">
        <f>COUNTIF(L4:L34,"Ci.")</f>
        <v>2</v>
      </c>
    </row>
    <row r="6" spans="1:18" x14ac:dyDescent="0.2">
      <c r="A6" s="2">
        <v>3</v>
      </c>
      <c r="B6" s="34">
        <v>9</v>
      </c>
      <c r="C6" s="77">
        <v>11.6</v>
      </c>
      <c r="D6" s="77">
        <v>9.2100000000000009</v>
      </c>
      <c r="E6" s="77">
        <v>9.8800000000000008</v>
      </c>
      <c r="F6" s="77">
        <v>9.44</v>
      </c>
      <c r="G6" s="77">
        <v>94</v>
      </c>
      <c r="H6" s="77">
        <v>992.9</v>
      </c>
      <c r="I6" s="77" t="s">
        <v>47</v>
      </c>
      <c r="J6" s="77">
        <v>2</v>
      </c>
      <c r="K6" s="77">
        <v>8</v>
      </c>
      <c r="L6" s="77" t="s">
        <v>36</v>
      </c>
      <c r="M6" s="77">
        <v>2</v>
      </c>
      <c r="N6" s="77">
        <v>0</v>
      </c>
      <c r="O6" s="3"/>
      <c r="Q6" s="12" t="s">
        <v>33</v>
      </c>
      <c r="R6" s="13">
        <f>COUNTIF(L4:L34,"Cc.")</f>
        <v>1</v>
      </c>
    </row>
    <row r="7" spans="1:18" x14ac:dyDescent="0.2">
      <c r="A7" s="2">
        <v>4</v>
      </c>
      <c r="B7" s="34">
        <v>9</v>
      </c>
      <c r="C7" s="77">
        <v>6.73</v>
      </c>
      <c r="D7" s="77">
        <v>-0.56999999999999995</v>
      </c>
      <c r="E7" s="77">
        <v>-0.35</v>
      </c>
      <c r="F7" s="77">
        <v>-0.72</v>
      </c>
      <c r="G7" s="77">
        <v>93</v>
      </c>
      <c r="H7" s="77">
        <v>1020.5</v>
      </c>
      <c r="I7" s="77">
        <v>0</v>
      </c>
      <c r="J7" s="77">
        <v>0</v>
      </c>
      <c r="K7" s="77">
        <v>2</v>
      </c>
      <c r="L7" s="77" t="s">
        <v>33</v>
      </c>
      <c r="M7" s="77">
        <v>5</v>
      </c>
      <c r="N7" s="77">
        <v>0</v>
      </c>
      <c r="O7" s="3"/>
      <c r="Q7" s="12" t="s">
        <v>34</v>
      </c>
      <c r="R7" s="13">
        <f>COUNTIF(L4:L34,"Cs.")</f>
        <v>0</v>
      </c>
    </row>
    <row r="8" spans="1:18" x14ac:dyDescent="0.2">
      <c r="A8" s="2">
        <v>5</v>
      </c>
      <c r="B8" s="34">
        <v>9</v>
      </c>
      <c r="C8" s="1">
        <v>11.4</v>
      </c>
      <c r="D8" s="1">
        <v>-0.46</v>
      </c>
      <c r="E8" s="1">
        <v>7.07</v>
      </c>
      <c r="F8" s="1">
        <v>6.68</v>
      </c>
      <c r="G8" s="1">
        <v>94</v>
      </c>
      <c r="H8" s="1">
        <v>1012.1</v>
      </c>
      <c r="I8" s="77" t="s">
        <v>16</v>
      </c>
      <c r="J8" s="1">
        <v>1</v>
      </c>
      <c r="K8" s="1">
        <v>8</v>
      </c>
      <c r="L8" s="77" t="s">
        <v>36</v>
      </c>
      <c r="M8" s="1">
        <v>2.5</v>
      </c>
      <c r="N8" s="1">
        <v>0</v>
      </c>
      <c r="O8" s="3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4">
        <v>9</v>
      </c>
      <c r="C9" s="1">
        <v>12.6</v>
      </c>
      <c r="D9" s="1">
        <v>9.6</v>
      </c>
      <c r="E9" s="1">
        <v>10.3</v>
      </c>
      <c r="F9" s="1">
        <v>9.5</v>
      </c>
      <c r="G9" s="1">
        <v>86</v>
      </c>
      <c r="H9" s="1">
        <v>1010.4</v>
      </c>
      <c r="I9" s="77" t="s">
        <v>10</v>
      </c>
      <c r="J9" s="1">
        <v>1</v>
      </c>
      <c r="K9" s="1">
        <v>8</v>
      </c>
      <c r="L9" s="77" t="s">
        <v>36</v>
      </c>
      <c r="M9" s="1">
        <v>8</v>
      </c>
      <c r="N9" s="1">
        <v>0</v>
      </c>
      <c r="O9" s="3"/>
      <c r="Q9" s="12" t="s">
        <v>36</v>
      </c>
      <c r="R9" s="13">
        <f>COUNTIF(L4:L34,"As.")</f>
        <v>16</v>
      </c>
    </row>
    <row r="10" spans="1:18" x14ac:dyDescent="0.2">
      <c r="A10" s="2">
        <v>7</v>
      </c>
      <c r="B10" s="34">
        <v>9</v>
      </c>
      <c r="C10" s="1">
        <v>11.8</v>
      </c>
      <c r="D10" s="1">
        <v>9.6999999999999993</v>
      </c>
      <c r="E10" s="1">
        <v>9.6999999999999993</v>
      </c>
      <c r="F10" s="1">
        <v>9</v>
      </c>
      <c r="G10" s="1">
        <v>86</v>
      </c>
      <c r="H10" s="1">
        <v>996.5</v>
      </c>
      <c r="I10" s="77" t="s">
        <v>11</v>
      </c>
      <c r="J10" s="1">
        <v>1</v>
      </c>
      <c r="K10" s="1">
        <v>8</v>
      </c>
      <c r="L10" s="77" t="s">
        <v>36</v>
      </c>
      <c r="M10" s="1">
        <v>0.5</v>
      </c>
      <c r="N10" s="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4">
        <v>9</v>
      </c>
      <c r="C11" s="1">
        <v>11.4</v>
      </c>
      <c r="D11" s="77">
        <v>5.4</v>
      </c>
      <c r="E11" s="1">
        <v>8.6</v>
      </c>
      <c r="F11" s="1">
        <v>6.5</v>
      </c>
      <c r="G11" s="1">
        <v>73</v>
      </c>
      <c r="H11" s="1">
        <v>1000.7</v>
      </c>
      <c r="I11" s="77" t="s">
        <v>11</v>
      </c>
      <c r="J11" s="1">
        <v>1</v>
      </c>
      <c r="K11" s="1">
        <v>0</v>
      </c>
      <c r="L11" s="77" t="s">
        <v>56</v>
      </c>
      <c r="M11" s="1">
        <v>5</v>
      </c>
      <c r="N11" s="1">
        <v>0</v>
      </c>
      <c r="O11" s="3"/>
      <c r="Q11" s="12" t="s">
        <v>38</v>
      </c>
      <c r="R11" s="13">
        <f>COUNTIF(L4:L34,"Sc.")</f>
        <v>2</v>
      </c>
    </row>
    <row r="12" spans="1:18" x14ac:dyDescent="0.2">
      <c r="A12" s="2">
        <v>9</v>
      </c>
      <c r="B12" s="34">
        <v>9</v>
      </c>
      <c r="C12" s="1">
        <v>9.8000000000000007</v>
      </c>
      <c r="D12" s="1">
        <v>7.4</v>
      </c>
      <c r="E12" s="1">
        <v>7.6</v>
      </c>
      <c r="F12" s="1">
        <v>6.5</v>
      </c>
      <c r="G12" s="1">
        <v>85</v>
      </c>
      <c r="H12" s="1">
        <v>1003.9</v>
      </c>
      <c r="I12" s="77" t="s">
        <v>14</v>
      </c>
      <c r="J12" s="1">
        <v>1</v>
      </c>
      <c r="K12" s="1">
        <v>2</v>
      </c>
      <c r="L12" s="77" t="s">
        <v>40</v>
      </c>
      <c r="M12" s="1">
        <v>0.5</v>
      </c>
      <c r="N12" s="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4">
        <v>9</v>
      </c>
      <c r="C13" s="1">
        <v>8.3000000000000007</v>
      </c>
      <c r="D13" s="1">
        <v>5.6</v>
      </c>
      <c r="E13" s="1">
        <v>6.7</v>
      </c>
      <c r="F13" s="1">
        <v>6</v>
      </c>
      <c r="G13" s="1">
        <v>85</v>
      </c>
      <c r="H13" s="1">
        <v>1025.2</v>
      </c>
      <c r="I13" s="77" t="s">
        <v>11</v>
      </c>
      <c r="J13" s="1">
        <v>1</v>
      </c>
      <c r="K13" s="1">
        <v>7</v>
      </c>
      <c r="L13" s="77" t="s">
        <v>40</v>
      </c>
      <c r="M13" s="1">
        <v>0</v>
      </c>
      <c r="N13" s="1">
        <v>0</v>
      </c>
      <c r="O13" s="3"/>
      <c r="Q13" s="12" t="s">
        <v>40</v>
      </c>
      <c r="R13" s="13">
        <f>COUNTIF(L4:L34,"Cu.")</f>
        <v>8</v>
      </c>
    </row>
    <row r="14" spans="1:18" ht="13.5" thickBot="1" x14ac:dyDescent="0.25">
      <c r="A14" s="2">
        <v>11</v>
      </c>
      <c r="B14" s="34">
        <v>9</v>
      </c>
      <c r="C14" s="1">
        <v>8.1999999999999993</v>
      </c>
      <c r="D14" s="1">
        <v>3.1</v>
      </c>
      <c r="E14" s="1">
        <v>3.7</v>
      </c>
      <c r="F14" s="1">
        <v>2.5</v>
      </c>
      <c r="G14" s="1">
        <v>84</v>
      </c>
      <c r="H14" s="1">
        <v>1025.2</v>
      </c>
      <c r="I14" s="77" t="s">
        <v>49</v>
      </c>
      <c r="J14" s="1">
        <v>1</v>
      </c>
      <c r="K14" s="1">
        <v>6</v>
      </c>
      <c r="L14" s="77" t="s">
        <v>40</v>
      </c>
      <c r="M14" s="1">
        <v>0</v>
      </c>
      <c r="N14" s="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4">
        <v>9</v>
      </c>
      <c r="C15" s="1">
        <v>7.1</v>
      </c>
      <c r="D15" s="1">
        <v>3.7</v>
      </c>
      <c r="E15" s="1">
        <v>4.3</v>
      </c>
      <c r="F15" s="1">
        <v>3.5</v>
      </c>
      <c r="G15" s="1">
        <v>84</v>
      </c>
      <c r="H15" s="1">
        <v>1020.4</v>
      </c>
      <c r="I15" s="77" t="s">
        <v>45</v>
      </c>
      <c r="J15" s="1">
        <v>2</v>
      </c>
      <c r="K15" s="1">
        <v>6</v>
      </c>
      <c r="L15" s="77" t="s">
        <v>40</v>
      </c>
      <c r="M15" s="1">
        <v>0</v>
      </c>
      <c r="N15" s="1">
        <v>0</v>
      </c>
      <c r="O15" s="3"/>
      <c r="Q15" s="19" t="s">
        <v>42</v>
      </c>
      <c r="R15" s="17">
        <f>SUM(R5:R14)</f>
        <v>29</v>
      </c>
    </row>
    <row r="16" spans="1:18" ht="13.5" thickBot="1" x14ac:dyDescent="0.25">
      <c r="A16" s="2">
        <v>13</v>
      </c>
      <c r="B16" s="34">
        <v>9</v>
      </c>
      <c r="C16" s="1">
        <v>4.7</v>
      </c>
      <c r="D16" s="1">
        <v>0.4</v>
      </c>
      <c r="E16" s="1">
        <v>1.4</v>
      </c>
      <c r="F16" s="1">
        <v>0</v>
      </c>
      <c r="G16" s="1">
        <v>73</v>
      </c>
      <c r="H16" s="1">
        <v>1016.2</v>
      </c>
      <c r="I16" s="77" t="s">
        <v>45</v>
      </c>
      <c r="J16" s="1">
        <v>2</v>
      </c>
      <c r="K16" s="1">
        <v>7</v>
      </c>
      <c r="L16" s="77" t="s">
        <v>40</v>
      </c>
      <c r="M16" s="1">
        <v>0</v>
      </c>
      <c r="N16" s="1">
        <v>0</v>
      </c>
      <c r="O16" s="3"/>
    </row>
    <row r="17" spans="1:18" x14ac:dyDescent="0.2">
      <c r="A17" s="2">
        <v>14</v>
      </c>
      <c r="B17" s="34">
        <v>9</v>
      </c>
      <c r="C17" s="1">
        <v>2.9</v>
      </c>
      <c r="D17" s="1">
        <v>-1.4</v>
      </c>
      <c r="E17" s="1">
        <v>0.7</v>
      </c>
      <c r="F17" s="1">
        <v>0</v>
      </c>
      <c r="G17" s="1">
        <v>82</v>
      </c>
      <c r="H17" s="1">
        <v>1021.4</v>
      </c>
      <c r="I17" s="77" t="s">
        <v>45</v>
      </c>
      <c r="J17" s="1">
        <v>1</v>
      </c>
      <c r="K17" s="1">
        <v>5</v>
      </c>
      <c r="L17" s="77" t="s">
        <v>32</v>
      </c>
      <c r="M17" s="1">
        <v>0</v>
      </c>
      <c r="N17" s="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4">
        <v>9</v>
      </c>
      <c r="C18" s="1">
        <v>8</v>
      </c>
      <c r="D18" s="1">
        <v>-0.2</v>
      </c>
      <c r="E18" s="1">
        <v>1.1000000000000001</v>
      </c>
      <c r="F18" s="1">
        <v>-0.5</v>
      </c>
      <c r="G18" s="1">
        <v>71</v>
      </c>
      <c r="H18" s="1">
        <v>1012.4</v>
      </c>
      <c r="I18" s="77" t="s">
        <v>16</v>
      </c>
      <c r="J18" s="1">
        <v>3</v>
      </c>
      <c r="K18" s="1">
        <v>8</v>
      </c>
      <c r="L18" s="77" t="s">
        <v>36</v>
      </c>
      <c r="M18" s="1">
        <v>8</v>
      </c>
      <c r="N18" s="1">
        <v>0</v>
      </c>
      <c r="O18" s="3"/>
      <c r="Q18" s="23">
        <v>0</v>
      </c>
      <c r="R18" s="13">
        <f>COUNTIF(I4:I34,"0")</f>
        <v>4</v>
      </c>
    </row>
    <row r="19" spans="1:18" x14ac:dyDescent="0.2">
      <c r="A19" s="2">
        <v>16</v>
      </c>
      <c r="B19" s="34">
        <v>9</v>
      </c>
      <c r="C19" s="1">
        <v>6.6</v>
      </c>
      <c r="D19" s="1">
        <v>1.4</v>
      </c>
      <c r="E19" s="1">
        <v>3.3</v>
      </c>
      <c r="F19" s="1">
        <v>3</v>
      </c>
      <c r="G19" s="1">
        <v>90</v>
      </c>
      <c r="H19" s="1">
        <v>1003.7</v>
      </c>
      <c r="I19" s="77" t="s">
        <v>15</v>
      </c>
      <c r="J19" s="1">
        <v>2</v>
      </c>
      <c r="K19" s="1">
        <v>1</v>
      </c>
      <c r="L19" s="77" t="s">
        <v>32</v>
      </c>
      <c r="M19" s="1">
        <v>4</v>
      </c>
      <c r="N19" s="1">
        <v>0</v>
      </c>
      <c r="O19" s="3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4">
        <v>9</v>
      </c>
      <c r="C20" s="1">
        <v>10.3</v>
      </c>
      <c r="D20" s="1">
        <v>2.4</v>
      </c>
      <c r="E20" s="1">
        <v>2.6</v>
      </c>
      <c r="F20" s="1">
        <v>2</v>
      </c>
      <c r="G20" s="1">
        <v>90</v>
      </c>
      <c r="H20" s="1">
        <v>1013.5</v>
      </c>
      <c r="I20" s="77" t="s">
        <v>46</v>
      </c>
      <c r="J20" s="1">
        <v>2</v>
      </c>
      <c r="K20" s="1">
        <v>0</v>
      </c>
      <c r="L20" s="77" t="s">
        <v>56</v>
      </c>
      <c r="M20" s="1">
        <v>0.25</v>
      </c>
      <c r="N20" s="1">
        <v>0</v>
      </c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4">
        <v>9</v>
      </c>
      <c r="C21" s="1">
        <v>9.8000000000000007</v>
      </c>
      <c r="D21" s="1">
        <v>2.4</v>
      </c>
      <c r="E21" s="1">
        <v>9.8000000000000007</v>
      </c>
      <c r="F21" s="1">
        <v>8.5</v>
      </c>
      <c r="G21" s="1">
        <v>80</v>
      </c>
      <c r="H21" s="1">
        <v>1005.5</v>
      </c>
      <c r="I21" s="1" t="s">
        <v>15</v>
      </c>
      <c r="J21" s="1">
        <v>4</v>
      </c>
      <c r="K21" s="1">
        <v>8</v>
      </c>
      <c r="L21" s="77" t="s">
        <v>36</v>
      </c>
      <c r="M21" s="1">
        <v>18</v>
      </c>
      <c r="N21" s="1">
        <v>0</v>
      </c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4">
        <v>9</v>
      </c>
      <c r="C22" s="1">
        <v>7.9</v>
      </c>
      <c r="D22" s="1">
        <v>4.5999999999999996</v>
      </c>
      <c r="E22" s="1">
        <v>5.6</v>
      </c>
      <c r="F22" s="1">
        <v>4.5</v>
      </c>
      <c r="G22" s="1">
        <v>84</v>
      </c>
      <c r="H22" s="1">
        <v>1001.3</v>
      </c>
      <c r="I22" s="1" t="s">
        <v>47</v>
      </c>
      <c r="J22" s="1">
        <v>1</v>
      </c>
      <c r="K22" s="1">
        <v>8</v>
      </c>
      <c r="L22" s="77" t="s">
        <v>36</v>
      </c>
      <c r="M22" s="1">
        <v>1</v>
      </c>
      <c r="N22" s="1">
        <v>0</v>
      </c>
      <c r="O22" s="3"/>
      <c r="Q22" s="25" t="s">
        <v>48</v>
      </c>
      <c r="R22" s="13">
        <f>COUNTIF(I4:I34,"ENE")</f>
        <v>0</v>
      </c>
    </row>
    <row r="23" spans="1:18" x14ac:dyDescent="0.2">
      <c r="A23" s="2">
        <v>20</v>
      </c>
      <c r="B23" s="34">
        <v>9</v>
      </c>
      <c r="C23" s="1">
        <v>10.78</v>
      </c>
      <c r="D23" s="1">
        <v>5.0999999999999996</v>
      </c>
      <c r="E23" s="1">
        <v>5.9</v>
      </c>
      <c r="F23" s="1">
        <v>5</v>
      </c>
      <c r="G23" s="1">
        <v>85</v>
      </c>
      <c r="H23" s="1">
        <v>1002</v>
      </c>
      <c r="I23" s="1" t="s">
        <v>10</v>
      </c>
      <c r="J23" s="1">
        <v>2</v>
      </c>
      <c r="K23" s="1">
        <v>2</v>
      </c>
      <c r="L23" s="77" t="s">
        <v>40</v>
      </c>
      <c r="M23" s="1">
        <v>9</v>
      </c>
      <c r="N23" s="1">
        <v>0</v>
      </c>
      <c r="O23" s="3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4">
        <v>9</v>
      </c>
      <c r="C24" s="1">
        <v>10.79</v>
      </c>
      <c r="D24" s="1">
        <v>6.57</v>
      </c>
      <c r="E24" s="1">
        <v>10.52</v>
      </c>
      <c r="F24" s="1">
        <v>10.3</v>
      </c>
      <c r="G24" s="1">
        <v>98</v>
      </c>
      <c r="H24" s="1">
        <v>992.5</v>
      </c>
      <c r="I24" s="1" t="s">
        <v>46</v>
      </c>
      <c r="J24" s="1">
        <v>3</v>
      </c>
      <c r="K24" s="1">
        <v>8</v>
      </c>
      <c r="L24" s="77" t="s">
        <v>36</v>
      </c>
      <c r="M24" s="1">
        <v>12</v>
      </c>
      <c r="N24" s="1">
        <v>0</v>
      </c>
      <c r="O24" s="3"/>
      <c r="Q24" s="26" t="s">
        <v>45</v>
      </c>
      <c r="R24" s="13">
        <f>COUNTIF(I4:I34,"ESE")</f>
        <v>4</v>
      </c>
    </row>
    <row r="25" spans="1:18" x14ac:dyDescent="0.2">
      <c r="A25" s="2">
        <v>22</v>
      </c>
      <c r="B25" s="34">
        <v>9</v>
      </c>
      <c r="C25" s="1">
        <v>9.61</v>
      </c>
      <c r="D25" s="1">
        <v>6.31</v>
      </c>
      <c r="E25" s="1">
        <v>6.41</v>
      </c>
      <c r="F25" s="1">
        <v>6.02</v>
      </c>
      <c r="G25" s="1">
        <v>97</v>
      </c>
      <c r="H25" s="1">
        <v>1011</v>
      </c>
      <c r="I25" s="1" t="s">
        <v>10</v>
      </c>
      <c r="J25" s="1">
        <v>1</v>
      </c>
      <c r="K25" s="1">
        <v>4</v>
      </c>
      <c r="L25" s="77" t="s">
        <v>40</v>
      </c>
      <c r="M25" s="1">
        <v>10</v>
      </c>
      <c r="N25" s="1">
        <v>0</v>
      </c>
      <c r="O25" s="3"/>
      <c r="Q25" s="24" t="s">
        <v>16</v>
      </c>
      <c r="R25" s="13">
        <f>COUNTIF(I4:I34,"SE")</f>
        <v>2</v>
      </c>
    </row>
    <row r="26" spans="1:18" x14ac:dyDescent="0.2">
      <c r="A26" s="2">
        <v>23</v>
      </c>
      <c r="B26" s="34">
        <v>9</v>
      </c>
      <c r="C26" s="1">
        <v>7.01</v>
      </c>
      <c r="D26" s="1">
        <v>5.28</v>
      </c>
      <c r="E26" s="1">
        <v>6.7</v>
      </c>
      <c r="F26" s="1">
        <v>6.72</v>
      </c>
      <c r="G26" s="1">
        <v>99</v>
      </c>
      <c r="H26" s="1">
        <v>1012.5</v>
      </c>
      <c r="I26" s="1" t="s">
        <v>45</v>
      </c>
      <c r="J26" s="1">
        <v>2</v>
      </c>
      <c r="K26" s="1">
        <v>8</v>
      </c>
      <c r="L26" s="77" t="s">
        <v>36</v>
      </c>
      <c r="M26" s="1">
        <v>2.5</v>
      </c>
      <c r="N26" s="1">
        <v>0</v>
      </c>
      <c r="O26" s="3"/>
      <c r="Q26" s="26" t="s">
        <v>51</v>
      </c>
      <c r="R26" s="13">
        <f>COUNTIF(I4:I34,"SSE")</f>
        <v>0</v>
      </c>
    </row>
    <row r="27" spans="1:18" x14ac:dyDescent="0.2">
      <c r="A27" s="2">
        <v>24</v>
      </c>
      <c r="B27" s="34">
        <v>9</v>
      </c>
      <c r="C27" s="81">
        <v>5.5</v>
      </c>
      <c r="D27" s="1">
        <v>0.53</v>
      </c>
      <c r="E27" s="81">
        <v>0.24</v>
      </c>
      <c r="F27" s="1">
        <v>0.25</v>
      </c>
      <c r="G27" s="1">
        <v>99</v>
      </c>
      <c r="H27" s="1">
        <v>1031.0999999999999</v>
      </c>
      <c r="I27" s="1">
        <v>0</v>
      </c>
      <c r="J27" s="1">
        <v>0</v>
      </c>
      <c r="K27" s="1">
        <v>2</v>
      </c>
      <c r="L27" s="77" t="s">
        <v>40</v>
      </c>
      <c r="M27" s="1">
        <v>0.5</v>
      </c>
      <c r="N27" s="1">
        <v>0</v>
      </c>
      <c r="O27" s="3"/>
      <c r="Q27" s="24" t="s">
        <v>15</v>
      </c>
      <c r="R27" s="13">
        <f>COUNTIF(I4:I34,"S")</f>
        <v>4</v>
      </c>
    </row>
    <row r="28" spans="1:18" x14ac:dyDescent="0.2">
      <c r="A28" s="2">
        <v>25</v>
      </c>
      <c r="B28" s="34">
        <v>9</v>
      </c>
      <c r="C28" s="1">
        <v>8.6999999999999993</v>
      </c>
      <c r="D28" s="1">
        <v>-0.4</v>
      </c>
      <c r="E28" s="1">
        <v>4.7699999999999996</v>
      </c>
      <c r="F28" s="1">
        <v>4.7699999999999996</v>
      </c>
      <c r="G28" s="1">
        <v>99</v>
      </c>
      <c r="H28" s="1">
        <v>1032.4000000000001</v>
      </c>
      <c r="I28" s="77" t="s">
        <v>15</v>
      </c>
      <c r="J28" s="1">
        <v>2</v>
      </c>
      <c r="K28" s="1">
        <v>8</v>
      </c>
      <c r="L28" s="77" t="s">
        <v>36</v>
      </c>
      <c r="M28" s="1">
        <v>0</v>
      </c>
      <c r="N28" s="1">
        <v>0</v>
      </c>
      <c r="O28" s="3"/>
      <c r="Q28" s="26" t="s">
        <v>47</v>
      </c>
      <c r="R28" s="13">
        <f>COUNTIF(I4:I34,"SSW")</f>
        <v>3</v>
      </c>
    </row>
    <row r="29" spans="1:18" x14ac:dyDescent="0.2">
      <c r="A29" s="2">
        <v>26</v>
      </c>
      <c r="B29" s="34">
        <v>9</v>
      </c>
      <c r="C29" s="1">
        <v>10.01</v>
      </c>
      <c r="D29" s="1">
        <v>4.66</v>
      </c>
      <c r="E29" s="1">
        <v>8.7100000000000009</v>
      </c>
      <c r="F29" s="1">
        <v>8.67</v>
      </c>
      <c r="G29" s="1">
        <v>99</v>
      </c>
      <c r="H29" s="1">
        <v>1028.5</v>
      </c>
      <c r="I29" s="77" t="s">
        <v>47</v>
      </c>
      <c r="J29" s="1">
        <v>2</v>
      </c>
      <c r="K29" s="1">
        <v>8</v>
      </c>
      <c r="L29" s="77" t="s">
        <v>36</v>
      </c>
      <c r="M29" s="1">
        <v>0</v>
      </c>
      <c r="N29" s="1">
        <v>0</v>
      </c>
      <c r="O29" s="3"/>
      <c r="Q29" s="24" t="s">
        <v>10</v>
      </c>
      <c r="R29" s="13">
        <f>COUNTIF(I4:I34,"SW")</f>
        <v>5</v>
      </c>
    </row>
    <row r="30" spans="1:18" x14ac:dyDescent="0.2">
      <c r="A30" s="2">
        <v>27</v>
      </c>
      <c r="B30" s="34">
        <v>9</v>
      </c>
      <c r="C30" s="1">
        <v>8.7799999999999994</v>
      </c>
      <c r="D30" s="1">
        <v>7.41</v>
      </c>
      <c r="E30" s="1">
        <v>7.45</v>
      </c>
      <c r="F30" s="1">
        <v>7.44</v>
      </c>
      <c r="G30" s="1">
        <v>99</v>
      </c>
      <c r="H30" s="1">
        <v>1024.5999999999999</v>
      </c>
      <c r="I30" s="77">
        <v>0</v>
      </c>
      <c r="J30" s="1">
        <v>0</v>
      </c>
      <c r="K30" s="1">
        <v>8</v>
      </c>
      <c r="L30" s="77" t="s">
        <v>36</v>
      </c>
      <c r="M30" s="1">
        <v>0</v>
      </c>
      <c r="N30" s="1">
        <v>0</v>
      </c>
      <c r="O30" s="3"/>
      <c r="Q30" s="26" t="s">
        <v>46</v>
      </c>
      <c r="R30" s="13">
        <f>COUNTIF(I4:I34,"WSW")</f>
        <v>3</v>
      </c>
    </row>
    <row r="31" spans="1:18" x14ac:dyDescent="0.2">
      <c r="A31" s="2">
        <v>28</v>
      </c>
      <c r="B31" s="34">
        <v>9</v>
      </c>
      <c r="C31" s="1">
        <v>10.43</v>
      </c>
      <c r="D31" s="1">
        <v>7.43</v>
      </c>
      <c r="E31" s="1">
        <v>7.99</v>
      </c>
      <c r="F31" s="1">
        <v>7.35</v>
      </c>
      <c r="G31" s="1">
        <v>96</v>
      </c>
      <c r="H31" s="1">
        <v>1028</v>
      </c>
      <c r="I31" s="77" t="s">
        <v>10</v>
      </c>
      <c r="J31" s="1">
        <v>1</v>
      </c>
      <c r="K31" s="1">
        <v>8</v>
      </c>
      <c r="L31" s="77" t="s">
        <v>36</v>
      </c>
      <c r="M31" s="1">
        <v>0</v>
      </c>
      <c r="N31" s="1">
        <v>0</v>
      </c>
      <c r="O31" s="3"/>
      <c r="Q31" s="24" t="s">
        <v>11</v>
      </c>
      <c r="R31" s="13">
        <f>COUNTIF(I4:I34,"W")</f>
        <v>3</v>
      </c>
    </row>
    <row r="32" spans="1:18" x14ac:dyDescent="0.2">
      <c r="A32" s="2">
        <v>29</v>
      </c>
      <c r="B32" s="34">
        <v>9</v>
      </c>
      <c r="C32" s="1">
        <v>12.72</v>
      </c>
      <c r="D32" s="1">
        <v>7.95</v>
      </c>
      <c r="E32" s="1">
        <v>10.41</v>
      </c>
      <c r="F32" s="1">
        <v>9.84</v>
      </c>
      <c r="G32" s="1">
        <v>96</v>
      </c>
      <c r="H32" s="1">
        <v>1027.0999999999999</v>
      </c>
      <c r="I32" s="77" t="s">
        <v>10</v>
      </c>
      <c r="J32" s="1">
        <v>2</v>
      </c>
      <c r="K32" s="1">
        <v>8</v>
      </c>
      <c r="L32" s="77" t="s">
        <v>36</v>
      </c>
      <c r="M32" s="1">
        <v>0</v>
      </c>
      <c r="N32" s="1">
        <v>0</v>
      </c>
      <c r="O32" s="3"/>
      <c r="Q32" s="26" t="s">
        <v>49</v>
      </c>
      <c r="R32" s="13">
        <f>COUNTIF(I4:I34,"WNW")</f>
        <v>2</v>
      </c>
    </row>
    <row r="33" spans="1:18" x14ac:dyDescent="0.2">
      <c r="A33" s="2">
        <v>30</v>
      </c>
      <c r="B33" s="34">
        <v>9</v>
      </c>
      <c r="C33" s="1">
        <v>11.77</v>
      </c>
      <c r="D33" s="1">
        <v>4.71</v>
      </c>
      <c r="E33" s="1">
        <v>8.44</v>
      </c>
      <c r="F33" s="1">
        <v>8.08</v>
      </c>
      <c r="G33" s="1">
        <v>97</v>
      </c>
      <c r="H33" s="78">
        <v>1032.9000000000001</v>
      </c>
      <c r="I33" s="77" t="s">
        <v>49</v>
      </c>
      <c r="J33" s="1">
        <v>2</v>
      </c>
      <c r="K33" s="1">
        <v>8</v>
      </c>
      <c r="L33" s="77" t="s">
        <v>36</v>
      </c>
      <c r="M33" s="1">
        <v>0</v>
      </c>
      <c r="N33" s="1">
        <v>0</v>
      </c>
      <c r="O33" s="3"/>
      <c r="Q33" s="27" t="s">
        <v>14</v>
      </c>
      <c r="R33" s="13">
        <f>COUNTIF(I4:I34,"NW")</f>
        <v>1</v>
      </c>
    </row>
    <row r="34" spans="1:18" ht="13.5" thickBot="1" x14ac:dyDescent="0.25">
      <c r="A34" s="2">
        <v>31</v>
      </c>
      <c r="B34" s="1">
        <v>9</v>
      </c>
      <c r="C34" s="82">
        <v>9.4</v>
      </c>
      <c r="D34" s="82">
        <v>8.24</v>
      </c>
      <c r="E34" s="82">
        <v>1.44</v>
      </c>
      <c r="F34" s="82">
        <v>1.05</v>
      </c>
      <c r="G34" s="82">
        <v>97</v>
      </c>
      <c r="H34" s="83">
        <v>1040.3</v>
      </c>
      <c r="I34" s="82">
        <v>0</v>
      </c>
      <c r="J34" s="82">
        <v>0</v>
      </c>
      <c r="K34" s="82">
        <v>7</v>
      </c>
      <c r="L34" s="82" t="s">
        <v>36</v>
      </c>
      <c r="M34" s="88">
        <v>0</v>
      </c>
      <c r="N34" s="88">
        <v>0</v>
      </c>
      <c r="O34" s="3"/>
      <c r="Q34" s="50" t="s">
        <v>55</v>
      </c>
      <c r="R34" s="15">
        <f>COUNTIF(I4:I34,"NNW")</f>
        <v>0</v>
      </c>
    </row>
    <row r="35" spans="1:18" ht="15" customHeight="1" thickBot="1" x14ac:dyDescent="0.25">
      <c r="B35" s="51"/>
      <c r="C35" s="52"/>
      <c r="D35" s="52"/>
      <c r="E35" s="52"/>
      <c r="F35" s="52"/>
      <c r="G35" s="53"/>
      <c r="H35" s="54"/>
      <c r="I35" s="53"/>
      <c r="J35" s="53"/>
      <c r="K35" s="53"/>
      <c r="L35" s="53"/>
      <c r="M35" s="55" t="s">
        <v>27</v>
      </c>
      <c r="N35" s="89" t="s">
        <v>27</v>
      </c>
    </row>
    <row r="36" spans="1:18" ht="17.25" customHeight="1" thickBot="1" x14ac:dyDescent="0.25">
      <c r="B36" s="6" t="s">
        <v>24</v>
      </c>
      <c r="C36" s="56">
        <f>AVERAGE(C4:C34)</f>
        <v>9.3851612903225785</v>
      </c>
      <c r="D36" s="56">
        <f>AVERAGE(D4:D34)</f>
        <v>4.5</v>
      </c>
      <c r="E36" s="56">
        <f>AVERAGE(E4:E34)</f>
        <v>6.2006451612903222</v>
      </c>
      <c r="F36" s="56"/>
      <c r="G36" s="56">
        <f>AVERAGE(G4:G34)</f>
        <v>89.387096774193552</v>
      </c>
      <c r="H36" s="57">
        <f>AVERAGE(H4:H34)</f>
        <v>1014.0870967741935</v>
      </c>
      <c r="I36" s="58"/>
      <c r="J36" s="59">
        <f>AVERAGE(J4:J34)</f>
        <v>1.5806451612903225</v>
      </c>
      <c r="K36" s="60">
        <f>AVERAGE(K4:K34)</f>
        <v>6</v>
      </c>
      <c r="L36" s="58"/>
      <c r="M36" s="69" t="s">
        <v>8</v>
      </c>
      <c r="N36" s="70" t="s">
        <v>9</v>
      </c>
    </row>
    <row r="37" spans="1:18" ht="18" customHeight="1" thickBot="1" x14ac:dyDescent="0.25">
      <c r="B37" s="7" t="s">
        <v>25</v>
      </c>
      <c r="C37" s="28">
        <f>MAX(C4:C34)</f>
        <v>13.59</v>
      </c>
      <c r="D37" s="28">
        <f>MAX(D4:D34)</f>
        <v>9.6999999999999993</v>
      </c>
      <c r="E37" s="28">
        <f>MAX(E4:E34)</f>
        <v>12.82</v>
      </c>
      <c r="F37" s="28"/>
      <c r="G37" s="28">
        <f>MAX(G4:G34)</f>
        <v>99</v>
      </c>
      <c r="H37" s="61">
        <f>MAX(H4:H34)</f>
        <v>1040.3</v>
      </c>
      <c r="I37" s="62"/>
      <c r="J37" s="63">
        <f>MAX(J4:J34)</f>
        <v>4</v>
      </c>
      <c r="K37" s="64">
        <f>MAX(K4:K34)</f>
        <v>8</v>
      </c>
      <c r="L37" s="62"/>
      <c r="M37" s="71">
        <f>SUM(M4:M34)</f>
        <v>96.75</v>
      </c>
      <c r="N37" s="72">
        <f>SUM(N4:N34)</f>
        <v>0</v>
      </c>
    </row>
    <row r="38" spans="1:18" ht="19.5" customHeight="1" thickBot="1" x14ac:dyDescent="0.25">
      <c r="B38" s="8" t="s">
        <v>26</v>
      </c>
      <c r="C38" s="65">
        <f>MIN(C4:C34)</f>
        <v>2.9</v>
      </c>
      <c r="D38" s="65">
        <f>MIN(D4:D34)</f>
        <v>-1.4</v>
      </c>
      <c r="E38" s="65">
        <f>MIN(E4:E34)</f>
        <v>-0.35</v>
      </c>
      <c r="F38" s="65"/>
      <c r="G38" s="65">
        <f>MIN(G4:G34)</f>
        <v>71</v>
      </c>
      <c r="H38" s="66">
        <f>MIN(H4:H34)</f>
        <v>992.5</v>
      </c>
      <c r="I38" s="62"/>
      <c r="J38" s="73">
        <f>MIN(J4:J34)</f>
        <v>0</v>
      </c>
      <c r="K38" s="66">
        <f>MIN(K4:K34)</f>
        <v>0</v>
      </c>
      <c r="L38" s="62"/>
      <c r="M38" s="55" t="s">
        <v>53</v>
      </c>
      <c r="N38" s="67" t="s">
        <v>54</v>
      </c>
    </row>
    <row r="39" spans="1:18" ht="9" customHeight="1" x14ac:dyDescent="0.2">
      <c r="A39" s="68"/>
      <c r="B39" s="47"/>
      <c r="C39" s="49"/>
      <c r="D39" s="49"/>
      <c r="E39" s="49"/>
      <c r="F39" s="49"/>
      <c r="G39" s="68"/>
      <c r="H39" s="68"/>
      <c r="I39" s="68"/>
      <c r="J39" s="68"/>
      <c r="K39" s="68"/>
      <c r="L39" s="68"/>
      <c r="M39" s="68"/>
      <c r="N39" s="49"/>
    </row>
    <row r="40" spans="1:18" x14ac:dyDescent="0.2">
      <c r="A40" s="68"/>
      <c r="B40" s="47"/>
      <c r="C40" s="49"/>
      <c r="D40" s="49"/>
      <c r="E40" s="49"/>
      <c r="F40" s="49"/>
      <c r="G40" s="68"/>
      <c r="H40" s="68"/>
      <c r="I40" s="68"/>
      <c r="J40" s="68"/>
      <c r="K40" s="68"/>
      <c r="L40" s="68"/>
      <c r="M40" s="68"/>
      <c r="N40" s="49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2019-01-02T20:50:56Z</dcterms:modified>
</cp:coreProperties>
</file>