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213" i="1" s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<sst xmlns="http://schemas.openxmlformats.org/spreadsheetml/2006/main" count="121" uniqueCount="59">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</sst>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28" xfId="0" applyBorder="1"/>
    <xf numFmtId="164" fontId="0" fillId="0" borderId="29" xfId="0" applyNumberFormat="1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25.5</c:v>
                </c:pt>
                <c:pt idx="1">
                  <c:v>27.8</c:v>
                </c:pt>
                <c:pt idx="2">
                  <c:v>15.5</c:v>
                </c:pt>
                <c:pt idx="3">
                  <c:v>19.399999999999999</c:v>
                </c:pt>
                <c:pt idx="4">
                  <c:v>17.5</c:v>
                </c:pt>
                <c:pt idx="5">
                  <c:v>12.4</c:v>
                </c:pt>
                <c:pt idx="6">
                  <c:v>12.5</c:v>
                </c:pt>
                <c:pt idx="7">
                  <c:v>16.899999999999999</c:v>
                </c:pt>
                <c:pt idx="8">
                  <c:v>16</c:v>
                </c:pt>
                <c:pt idx="9">
                  <c:v>19</c:v>
                </c:pt>
                <c:pt idx="10">
                  <c:v>18.2</c:v>
                </c:pt>
                <c:pt idx="11">
                  <c:v>19.600000000000001</c:v>
                </c:pt>
                <c:pt idx="12">
                  <c:v>23.2</c:v>
                </c:pt>
                <c:pt idx="13">
                  <c:v>23.4</c:v>
                </c:pt>
                <c:pt idx="14">
                  <c:v>22.5</c:v>
                </c:pt>
                <c:pt idx="15">
                  <c:v>22.5</c:v>
                </c:pt>
                <c:pt idx="16">
                  <c:v>17</c:v>
                </c:pt>
                <c:pt idx="17">
                  <c:v>16</c:v>
                </c:pt>
                <c:pt idx="18">
                  <c:v>17</c:v>
                </c:pt>
                <c:pt idx="19">
                  <c:v>19.5</c:v>
                </c:pt>
                <c:pt idx="20">
                  <c:v>19.5</c:v>
                </c:pt>
                <c:pt idx="21">
                  <c:v>22.5</c:v>
                </c:pt>
                <c:pt idx="22">
                  <c:v>26</c:v>
                </c:pt>
                <c:pt idx="23">
                  <c:v>25.4</c:v>
                </c:pt>
                <c:pt idx="24">
                  <c:v>25.5</c:v>
                </c:pt>
                <c:pt idx="25">
                  <c:v>22.8</c:v>
                </c:pt>
                <c:pt idx="26">
                  <c:v>22.5</c:v>
                </c:pt>
                <c:pt idx="27">
                  <c:v>25.3</c:v>
                </c:pt>
                <c:pt idx="28">
                  <c:v>29.4</c:v>
                </c:pt>
                <c:pt idx="29" formatCode="0.0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9.1999999999999993</c:v>
                </c:pt>
                <c:pt idx="1">
                  <c:v>8.1999999999999993</c:v>
                </c:pt>
                <c:pt idx="2">
                  <c:v>10.9</c:v>
                </c:pt>
                <c:pt idx="3">
                  <c:v>4.3</c:v>
                </c:pt>
                <c:pt idx="4">
                  <c:v>6.9</c:v>
                </c:pt>
                <c:pt idx="5">
                  <c:v>8.4</c:v>
                </c:pt>
                <c:pt idx="6">
                  <c:v>8.5</c:v>
                </c:pt>
                <c:pt idx="7">
                  <c:v>7.4</c:v>
                </c:pt>
                <c:pt idx="8">
                  <c:v>8.9</c:v>
                </c:pt>
                <c:pt idx="9">
                  <c:v>9.4</c:v>
                </c:pt>
                <c:pt idx="10">
                  <c:v>8.9</c:v>
                </c:pt>
                <c:pt idx="11">
                  <c:v>4.5999999999999996</c:v>
                </c:pt>
                <c:pt idx="12">
                  <c:v>13.8</c:v>
                </c:pt>
                <c:pt idx="13">
                  <c:v>12.8</c:v>
                </c:pt>
                <c:pt idx="14">
                  <c:v>12.1</c:v>
                </c:pt>
                <c:pt idx="15">
                  <c:v>8.5</c:v>
                </c:pt>
                <c:pt idx="16">
                  <c:v>11.5</c:v>
                </c:pt>
                <c:pt idx="17">
                  <c:v>9</c:v>
                </c:pt>
                <c:pt idx="18">
                  <c:v>9.4</c:v>
                </c:pt>
                <c:pt idx="19">
                  <c:v>10.1</c:v>
                </c:pt>
                <c:pt idx="20">
                  <c:v>10.199999999999999</c:v>
                </c:pt>
                <c:pt idx="21">
                  <c:v>10.6</c:v>
                </c:pt>
                <c:pt idx="22">
                  <c:v>14.5</c:v>
                </c:pt>
                <c:pt idx="23">
                  <c:v>9.3000000000000007</c:v>
                </c:pt>
                <c:pt idx="24">
                  <c:v>11.7</c:v>
                </c:pt>
                <c:pt idx="25">
                  <c:v>12.3</c:v>
                </c:pt>
                <c:pt idx="26">
                  <c:v>15.7</c:v>
                </c:pt>
                <c:pt idx="27">
                  <c:v>14.5</c:v>
                </c:pt>
                <c:pt idx="28">
                  <c:v>15.2</c:v>
                </c:pt>
                <c:pt idx="29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29632"/>
        <c:axId val="109048192"/>
      </c:lineChart>
      <c:catAx>
        <c:axId val="10902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4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4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2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26.5</c:v>
                </c:pt>
                <c:pt idx="6">
                  <c:v>7</c:v>
                </c:pt>
                <c:pt idx="7">
                  <c:v>7.5</c:v>
                </c:pt>
                <c:pt idx="8">
                  <c:v>0.25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3.25</c:v>
                </c:pt>
                <c:pt idx="15">
                  <c:v>0</c:v>
                </c:pt>
                <c:pt idx="16">
                  <c:v>0</c:v>
                </c:pt>
                <c:pt idx="17">
                  <c:v>1.5</c:v>
                </c:pt>
                <c:pt idx="18">
                  <c:v>0</c:v>
                </c:pt>
                <c:pt idx="19">
                  <c:v>1.5</c:v>
                </c:pt>
                <c:pt idx="20">
                  <c:v>0.75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</c:v>
                </c:pt>
                <c:pt idx="27">
                  <c:v>0.25</c:v>
                </c:pt>
                <c:pt idx="28">
                  <c:v>0.75</c:v>
                </c:pt>
                <c:pt idx="29">
                  <c:v>10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17728"/>
        <c:axId val="126677760"/>
      </c:barChart>
      <c:catAx>
        <c:axId val="12541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1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19.8</c:v>
                </c:pt>
                <c:pt idx="1">
                  <c:v>20</c:v>
                </c:pt>
                <c:pt idx="2">
                  <c:v>15</c:v>
                </c:pt>
                <c:pt idx="3">
                  <c:v>12.4</c:v>
                </c:pt>
                <c:pt idx="4">
                  <c:v>14.2</c:v>
                </c:pt>
                <c:pt idx="5">
                  <c:v>9</c:v>
                </c:pt>
                <c:pt idx="6">
                  <c:v>9.1999999999999993</c:v>
                </c:pt>
                <c:pt idx="7">
                  <c:v>12.3</c:v>
                </c:pt>
                <c:pt idx="8">
                  <c:v>13.3</c:v>
                </c:pt>
                <c:pt idx="9">
                  <c:v>13.2</c:v>
                </c:pt>
                <c:pt idx="10">
                  <c:v>15.2</c:v>
                </c:pt>
                <c:pt idx="11">
                  <c:v>14.9</c:v>
                </c:pt>
                <c:pt idx="12">
                  <c:v>16</c:v>
                </c:pt>
                <c:pt idx="13">
                  <c:v>17.8</c:v>
                </c:pt>
                <c:pt idx="14">
                  <c:v>17.899999999999999</c:v>
                </c:pt>
                <c:pt idx="15">
                  <c:v>15.2</c:v>
                </c:pt>
                <c:pt idx="16">
                  <c:v>15.6</c:v>
                </c:pt>
                <c:pt idx="17">
                  <c:v>15.6</c:v>
                </c:pt>
                <c:pt idx="18">
                  <c:v>15.2</c:v>
                </c:pt>
                <c:pt idx="19">
                  <c:v>12.5</c:v>
                </c:pt>
                <c:pt idx="20">
                  <c:v>14.6</c:v>
                </c:pt>
                <c:pt idx="21">
                  <c:v>17.3</c:v>
                </c:pt>
                <c:pt idx="22">
                  <c:v>21</c:v>
                </c:pt>
                <c:pt idx="23">
                  <c:v>18.600000000000001</c:v>
                </c:pt>
                <c:pt idx="24">
                  <c:v>16.8</c:v>
                </c:pt>
                <c:pt idx="25">
                  <c:v>16.8</c:v>
                </c:pt>
                <c:pt idx="26">
                  <c:v>17.2</c:v>
                </c:pt>
                <c:pt idx="27">
                  <c:v>18.600000000000001</c:v>
                </c:pt>
                <c:pt idx="28">
                  <c:v>21.1</c:v>
                </c:pt>
                <c:pt idx="29">
                  <c:v>20.23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1104"/>
        <c:axId val="104753024"/>
      </c:lineChart>
      <c:catAx>
        <c:axId val="10475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5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1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43</c:v>
                </c:pt>
                <c:pt idx="1">
                  <c:v>40</c:v>
                </c:pt>
                <c:pt idx="2">
                  <c:v>80</c:v>
                </c:pt>
                <c:pt idx="3">
                  <c:v>61</c:v>
                </c:pt>
                <c:pt idx="4">
                  <c:v>53</c:v>
                </c:pt>
                <c:pt idx="5">
                  <c:v>99</c:v>
                </c:pt>
                <c:pt idx="6">
                  <c:v>94</c:v>
                </c:pt>
                <c:pt idx="7">
                  <c:v>74</c:v>
                </c:pt>
                <c:pt idx="8">
                  <c:v>70</c:v>
                </c:pt>
                <c:pt idx="9">
                  <c:v>90</c:v>
                </c:pt>
                <c:pt idx="10">
                  <c:v>65</c:v>
                </c:pt>
                <c:pt idx="11">
                  <c:v>50</c:v>
                </c:pt>
                <c:pt idx="12">
                  <c:v>70</c:v>
                </c:pt>
                <c:pt idx="13">
                  <c:v>54</c:v>
                </c:pt>
                <c:pt idx="14">
                  <c:v>67</c:v>
                </c:pt>
                <c:pt idx="15">
                  <c:v>80</c:v>
                </c:pt>
                <c:pt idx="16">
                  <c:v>80</c:v>
                </c:pt>
                <c:pt idx="17">
                  <c:v>60</c:v>
                </c:pt>
                <c:pt idx="18">
                  <c:v>55</c:v>
                </c:pt>
                <c:pt idx="19">
                  <c:v>83</c:v>
                </c:pt>
                <c:pt idx="20">
                  <c:v>71</c:v>
                </c:pt>
                <c:pt idx="21">
                  <c:v>76</c:v>
                </c:pt>
                <c:pt idx="22">
                  <c:v>73</c:v>
                </c:pt>
                <c:pt idx="23">
                  <c:v>63</c:v>
                </c:pt>
                <c:pt idx="24">
                  <c:v>71</c:v>
                </c:pt>
                <c:pt idx="25">
                  <c:v>85</c:v>
                </c:pt>
                <c:pt idx="26">
                  <c:v>95</c:v>
                </c:pt>
                <c:pt idx="27">
                  <c:v>85</c:v>
                </c:pt>
                <c:pt idx="28">
                  <c:v>82</c:v>
                </c:pt>
                <c:pt idx="29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9840"/>
        <c:axId val="105061760"/>
      </c:lineChart>
      <c:catAx>
        <c:axId val="10505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1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59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1028.5999999999999</c:v>
                </c:pt>
                <c:pt idx="1">
                  <c:v>1027.8</c:v>
                </c:pt>
                <c:pt idx="2">
                  <c:v>1024</c:v>
                </c:pt>
                <c:pt idx="3">
                  <c:v>1021.6</c:v>
                </c:pt>
                <c:pt idx="4">
                  <c:v>1011.4</c:v>
                </c:pt>
                <c:pt idx="5">
                  <c:v>1004</c:v>
                </c:pt>
                <c:pt idx="6">
                  <c:v>1001.3</c:v>
                </c:pt>
                <c:pt idx="7">
                  <c:v>1008.1</c:v>
                </c:pt>
                <c:pt idx="8">
                  <c:v>1007.3</c:v>
                </c:pt>
                <c:pt idx="9">
                  <c:v>1012</c:v>
                </c:pt>
                <c:pt idx="10">
                  <c:v>1017.1</c:v>
                </c:pt>
                <c:pt idx="11">
                  <c:v>1021.8</c:v>
                </c:pt>
                <c:pt idx="12">
                  <c:v>1019.2</c:v>
                </c:pt>
                <c:pt idx="13">
                  <c:v>1018.9</c:v>
                </c:pt>
                <c:pt idx="14">
                  <c:v>1016.9</c:v>
                </c:pt>
                <c:pt idx="15">
                  <c:v>1023.1</c:v>
                </c:pt>
                <c:pt idx="16">
                  <c:v>1015.8</c:v>
                </c:pt>
                <c:pt idx="17">
                  <c:v>1017.6</c:v>
                </c:pt>
                <c:pt idx="18">
                  <c:v>1019.8</c:v>
                </c:pt>
                <c:pt idx="19">
                  <c:v>1023.8</c:v>
                </c:pt>
                <c:pt idx="20">
                  <c:v>1025.3</c:v>
                </c:pt>
                <c:pt idx="21">
                  <c:v>1022</c:v>
                </c:pt>
                <c:pt idx="22">
                  <c:v>1029.2</c:v>
                </c:pt>
                <c:pt idx="23">
                  <c:v>1025</c:v>
                </c:pt>
                <c:pt idx="24">
                  <c:v>1017.5</c:v>
                </c:pt>
                <c:pt idx="25">
                  <c:v>1013</c:v>
                </c:pt>
                <c:pt idx="26">
                  <c:v>1016</c:v>
                </c:pt>
                <c:pt idx="27">
                  <c:v>1016.6</c:v>
                </c:pt>
                <c:pt idx="28">
                  <c:v>1018.6</c:v>
                </c:pt>
                <c:pt idx="29">
                  <c:v>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2240"/>
        <c:axId val="105084416"/>
      </c:lineChart>
      <c:catAx>
        <c:axId val="10508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844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2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03200"/>
        <c:axId val="105204736"/>
      </c:radarChart>
      <c:catAx>
        <c:axId val="1052032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04736"/>
        <c:crosses val="autoZero"/>
        <c:auto val="0"/>
        <c:lblAlgn val="ctr"/>
        <c:lblOffset val="100"/>
        <c:noMultiLvlLbl val="0"/>
      </c:catAx>
      <c:valAx>
        <c:axId val="1052047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0320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G2" sqref="G2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64">
        <v>6.09</v>
      </c>
    </row>
    <row r="4" spans="1:15" x14ac:dyDescent="0.2">
      <c r="A4" s="3" t="s">
        <v>18</v>
      </c>
      <c r="B4" s="47" t="s">
        <v>21</v>
      </c>
      <c r="C4" s="54" t="s">
        <v>0</v>
      </c>
      <c r="D4" s="54" t="s">
        <v>1</v>
      </c>
      <c r="E4" s="54" t="s">
        <v>45</v>
      </c>
      <c r="F4" s="54" t="s">
        <v>46</v>
      </c>
      <c r="G4" s="62" t="s">
        <v>2</v>
      </c>
      <c r="H4" s="62" t="s">
        <v>3</v>
      </c>
      <c r="I4" s="65" t="s">
        <v>4</v>
      </c>
      <c r="J4" s="65" t="s">
        <v>5</v>
      </c>
      <c r="K4" s="62" t="s">
        <v>6</v>
      </c>
      <c r="L4" s="62" t="s">
        <v>7</v>
      </c>
      <c r="M4" s="62" t="s">
        <v>8</v>
      </c>
      <c r="N4" s="54" t="s">
        <v>9</v>
      </c>
      <c r="O4" s="53" t="s">
        <v>20</v>
      </c>
    </row>
    <row r="5" spans="1:15" x14ac:dyDescent="0.2">
      <c r="A5" s="4">
        <v>1</v>
      </c>
      <c r="B5" s="2">
        <v>9</v>
      </c>
      <c r="C5" s="2">
        <v>25.5</v>
      </c>
      <c r="D5" s="2">
        <v>9.1999999999999993</v>
      </c>
      <c r="E5" s="2">
        <v>19.8</v>
      </c>
      <c r="F5" s="2">
        <v>14.9</v>
      </c>
      <c r="G5" s="2">
        <v>43</v>
      </c>
      <c r="H5" s="2">
        <v>1028.5999999999999</v>
      </c>
      <c r="I5" s="2" t="s">
        <v>13</v>
      </c>
      <c r="J5" s="2">
        <v>2</v>
      </c>
      <c r="K5" s="2">
        <v>0</v>
      </c>
      <c r="L5" s="2" t="s">
        <v>58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27.8</v>
      </c>
      <c r="D6" s="2">
        <v>8.1999999999999993</v>
      </c>
      <c r="E6" s="2">
        <v>20</v>
      </c>
      <c r="F6" s="2">
        <v>13</v>
      </c>
      <c r="G6" s="2">
        <v>40</v>
      </c>
      <c r="H6" s="2">
        <v>1027.8</v>
      </c>
      <c r="I6" s="2" t="s">
        <v>12</v>
      </c>
      <c r="J6" s="2">
        <v>1</v>
      </c>
      <c r="K6" s="2">
        <v>1</v>
      </c>
      <c r="L6" s="2" t="s">
        <v>33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15.5</v>
      </c>
      <c r="D7" s="2">
        <v>10.9</v>
      </c>
      <c r="E7" s="2">
        <v>15</v>
      </c>
      <c r="F7" s="2">
        <v>13</v>
      </c>
      <c r="G7" s="2">
        <v>80</v>
      </c>
      <c r="H7" s="2">
        <v>1024</v>
      </c>
      <c r="I7" s="2" t="s">
        <v>50</v>
      </c>
      <c r="J7" s="2">
        <v>2</v>
      </c>
      <c r="K7" s="2">
        <v>8</v>
      </c>
      <c r="L7" s="2" t="s">
        <v>39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19.399999999999999</v>
      </c>
      <c r="D8" s="2">
        <v>4.3</v>
      </c>
      <c r="E8" s="2">
        <v>12.4</v>
      </c>
      <c r="F8" s="2">
        <v>9.1999999999999993</v>
      </c>
      <c r="G8" s="2">
        <v>61</v>
      </c>
      <c r="H8" s="2">
        <v>1021.6</v>
      </c>
      <c r="I8" s="2" t="s">
        <v>52</v>
      </c>
      <c r="J8" s="2">
        <v>1</v>
      </c>
      <c r="K8" s="2">
        <v>7</v>
      </c>
      <c r="L8" s="2" t="s">
        <v>37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17.5</v>
      </c>
      <c r="D9" s="2">
        <v>6.9</v>
      </c>
      <c r="E9" s="2">
        <v>14.2</v>
      </c>
      <c r="F9" s="2">
        <v>9.6</v>
      </c>
      <c r="G9" s="2">
        <v>53</v>
      </c>
      <c r="H9" s="2">
        <v>1011.4</v>
      </c>
      <c r="I9" s="2" t="s">
        <v>53</v>
      </c>
      <c r="J9" s="2">
        <v>1</v>
      </c>
      <c r="K9" s="2">
        <v>6</v>
      </c>
      <c r="L9" s="2" t="s">
        <v>36</v>
      </c>
      <c r="M9" s="2">
        <v>26.5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12.4</v>
      </c>
      <c r="D10" s="2">
        <v>8.4</v>
      </c>
      <c r="E10" s="2">
        <v>9</v>
      </c>
      <c r="F10" s="2">
        <v>8.8000000000000007</v>
      </c>
      <c r="G10" s="2">
        <v>99</v>
      </c>
      <c r="H10" s="2">
        <v>1004</v>
      </c>
      <c r="I10" s="2" t="s">
        <v>17</v>
      </c>
      <c r="J10" s="2">
        <v>2</v>
      </c>
      <c r="K10" s="2">
        <v>8</v>
      </c>
      <c r="L10" s="2" t="s">
        <v>39</v>
      </c>
      <c r="M10" s="2">
        <v>7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12.5</v>
      </c>
      <c r="D11" s="2">
        <v>8.5</v>
      </c>
      <c r="E11" s="2">
        <v>9.1999999999999993</v>
      </c>
      <c r="F11" s="2">
        <v>8.5</v>
      </c>
      <c r="G11" s="2">
        <v>94</v>
      </c>
      <c r="H11" s="2">
        <v>1001.3</v>
      </c>
      <c r="I11" s="2" t="s">
        <v>15</v>
      </c>
      <c r="J11" s="2">
        <v>2</v>
      </c>
      <c r="K11" s="2">
        <v>8</v>
      </c>
      <c r="L11" s="2" t="s">
        <v>39</v>
      </c>
      <c r="M11" s="2">
        <v>7.5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16.899999999999999</v>
      </c>
      <c r="D12" s="2">
        <v>7.4</v>
      </c>
      <c r="E12" s="2">
        <v>12.3</v>
      </c>
      <c r="F12" s="2">
        <v>10.4</v>
      </c>
      <c r="G12" s="2">
        <v>74</v>
      </c>
      <c r="H12" s="2">
        <v>1008.1</v>
      </c>
      <c r="I12" s="2" t="s">
        <v>50</v>
      </c>
      <c r="J12" s="2">
        <v>3</v>
      </c>
      <c r="K12" s="2">
        <v>7</v>
      </c>
      <c r="L12" s="2" t="s">
        <v>39</v>
      </c>
      <c r="M12" s="2">
        <v>0.25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16</v>
      </c>
      <c r="D13" s="2">
        <v>8.9</v>
      </c>
      <c r="E13" s="2">
        <v>13.3</v>
      </c>
      <c r="F13" s="2">
        <v>11</v>
      </c>
      <c r="G13" s="2">
        <v>70</v>
      </c>
      <c r="H13" s="2">
        <v>1007.3</v>
      </c>
      <c r="I13" s="2" t="s">
        <v>12</v>
      </c>
      <c r="J13" s="2">
        <v>2</v>
      </c>
      <c r="K13" s="2">
        <v>6</v>
      </c>
      <c r="L13" s="2" t="s">
        <v>41</v>
      </c>
      <c r="M13" s="2">
        <v>4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19</v>
      </c>
      <c r="D14" s="2">
        <v>9.4</v>
      </c>
      <c r="E14" s="2">
        <v>13.2</v>
      </c>
      <c r="F14" s="2">
        <v>12.2</v>
      </c>
      <c r="G14" s="2">
        <v>90</v>
      </c>
      <c r="H14" s="2">
        <v>1012</v>
      </c>
      <c r="I14" s="2" t="s">
        <v>47</v>
      </c>
      <c r="J14" s="2">
        <v>1</v>
      </c>
      <c r="K14" s="2">
        <v>8</v>
      </c>
      <c r="L14" s="2" t="s">
        <v>39</v>
      </c>
      <c r="M14" s="2">
        <v>3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18.2</v>
      </c>
      <c r="D15" s="2">
        <v>8.9</v>
      </c>
      <c r="E15" s="2">
        <v>15.2</v>
      </c>
      <c r="F15" s="2">
        <v>11.6</v>
      </c>
      <c r="G15" s="2">
        <v>65</v>
      </c>
      <c r="H15" s="2">
        <v>1017.1</v>
      </c>
      <c r="I15" s="2" t="s">
        <v>14</v>
      </c>
      <c r="J15" s="2">
        <v>3</v>
      </c>
      <c r="K15" s="2">
        <v>6</v>
      </c>
      <c r="L15" s="2" t="s">
        <v>41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19.600000000000001</v>
      </c>
      <c r="D16" s="2">
        <v>4.5999999999999996</v>
      </c>
      <c r="E16" s="2">
        <v>14.9</v>
      </c>
      <c r="F16" s="2">
        <v>10</v>
      </c>
      <c r="G16" s="2">
        <v>50</v>
      </c>
      <c r="H16" s="2">
        <v>1021.8</v>
      </c>
      <c r="I16" s="2" t="s">
        <v>14</v>
      </c>
      <c r="J16" s="2">
        <v>1</v>
      </c>
      <c r="K16" s="2">
        <v>7</v>
      </c>
      <c r="L16" s="2" t="s">
        <v>33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23.2</v>
      </c>
      <c r="D17" s="2">
        <v>13.8</v>
      </c>
      <c r="E17" s="2">
        <v>16</v>
      </c>
      <c r="F17" s="2">
        <v>13.1</v>
      </c>
      <c r="G17" s="2">
        <v>70</v>
      </c>
      <c r="H17" s="2">
        <v>1019.2</v>
      </c>
      <c r="I17" s="2" t="s">
        <v>5</v>
      </c>
      <c r="J17" s="2">
        <v>2</v>
      </c>
      <c r="K17" s="2">
        <v>6</v>
      </c>
      <c r="L17" s="2" t="s">
        <v>41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23.4</v>
      </c>
      <c r="D18" s="2">
        <v>12.8</v>
      </c>
      <c r="E18" s="2">
        <v>17.8</v>
      </c>
      <c r="F18" s="2">
        <v>13</v>
      </c>
      <c r="G18" s="2">
        <v>54</v>
      </c>
      <c r="H18" s="2">
        <v>1018.9</v>
      </c>
      <c r="I18" s="2" t="s">
        <v>14</v>
      </c>
      <c r="J18" s="2">
        <v>2</v>
      </c>
      <c r="K18" s="2">
        <v>3</v>
      </c>
      <c r="L18" s="2" t="s">
        <v>41</v>
      </c>
      <c r="M18" s="2">
        <v>3.25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22.5</v>
      </c>
      <c r="D19" s="2">
        <v>12.1</v>
      </c>
      <c r="E19" s="2">
        <v>17.899999999999999</v>
      </c>
      <c r="F19" s="2">
        <v>14.5</v>
      </c>
      <c r="G19" s="2">
        <v>67</v>
      </c>
      <c r="H19" s="2">
        <v>1016.9</v>
      </c>
      <c r="I19" s="2" t="s">
        <v>50</v>
      </c>
      <c r="J19" s="2">
        <v>1</v>
      </c>
      <c r="K19" s="2">
        <v>5</v>
      </c>
      <c r="L19" s="2" t="s">
        <v>41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22.5</v>
      </c>
      <c r="D20" s="2">
        <v>8.5</v>
      </c>
      <c r="E20" s="2">
        <v>15.2</v>
      </c>
      <c r="F20" s="2">
        <v>12.7</v>
      </c>
      <c r="G20" s="2">
        <v>80</v>
      </c>
      <c r="H20" s="2">
        <v>1023.1</v>
      </c>
      <c r="I20" s="2" t="s">
        <v>51</v>
      </c>
      <c r="J20" s="2">
        <v>1</v>
      </c>
      <c r="K20" s="2">
        <v>3</v>
      </c>
      <c r="L20" s="2" t="s">
        <v>41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17</v>
      </c>
      <c r="D21" s="2">
        <v>11.5</v>
      </c>
      <c r="E21" s="2">
        <v>15.6</v>
      </c>
      <c r="F21" s="2">
        <v>13.4</v>
      </c>
      <c r="G21" s="2">
        <v>80</v>
      </c>
      <c r="H21" s="2">
        <v>1015.8</v>
      </c>
      <c r="I21" s="2" t="s">
        <v>15</v>
      </c>
      <c r="J21" s="2">
        <v>3</v>
      </c>
      <c r="K21" s="2">
        <v>8</v>
      </c>
      <c r="L21" s="2" t="s">
        <v>39</v>
      </c>
      <c r="M21" s="2">
        <v>1.5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16</v>
      </c>
      <c r="D22" s="2">
        <v>9</v>
      </c>
      <c r="E22" s="2">
        <v>15.6</v>
      </c>
      <c r="F22" s="2">
        <v>11.5</v>
      </c>
      <c r="G22" s="2">
        <v>60</v>
      </c>
      <c r="H22" s="2">
        <v>1017.6</v>
      </c>
      <c r="I22" s="2" t="s">
        <v>11</v>
      </c>
      <c r="J22" s="2">
        <v>2</v>
      </c>
      <c r="K22" s="2">
        <v>7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17</v>
      </c>
      <c r="D23" s="2">
        <v>9.4</v>
      </c>
      <c r="E23" s="2">
        <v>15.2</v>
      </c>
      <c r="F23" s="2">
        <v>11.1</v>
      </c>
      <c r="G23" s="2">
        <v>55</v>
      </c>
      <c r="H23" s="2">
        <v>1019.8</v>
      </c>
      <c r="I23" s="2" t="s">
        <v>51</v>
      </c>
      <c r="J23" s="2">
        <v>3</v>
      </c>
      <c r="K23" s="2">
        <v>6</v>
      </c>
      <c r="L23" s="2" t="s">
        <v>39</v>
      </c>
      <c r="M23" s="2">
        <v>1.5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19.5</v>
      </c>
      <c r="D24" s="2">
        <v>10.1</v>
      </c>
      <c r="E24" s="2">
        <v>12.5</v>
      </c>
      <c r="F24" s="2">
        <v>11.1</v>
      </c>
      <c r="G24" s="2">
        <v>83</v>
      </c>
      <c r="H24" s="2">
        <v>1023.8</v>
      </c>
      <c r="I24" s="2" t="s">
        <v>51</v>
      </c>
      <c r="J24" s="2">
        <v>2</v>
      </c>
      <c r="K24" s="2">
        <v>8</v>
      </c>
      <c r="L24" s="2" t="s">
        <v>39</v>
      </c>
      <c r="M24" s="2">
        <v>0.75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19.5</v>
      </c>
      <c r="D25" s="2">
        <v>10.199999999999999</v>
      </c>
      <c r="E25" s="2">
        <v>14.6</v>
      </c>
      <c r="F25" s="2">
        <v>12</v>
      </c>
      <c r="G25" s="2">
        <v>71</v>
      </c>
      <c r="H25" s="2">
        <v>1025.3</v>
      </c>
      <c r="I25" s="2" t="s">
        <v>14</v>
      </c>
      <c r="J25" s="2">
        <v>2</v>
      </c>
      <c r="K25" s="2">
        <v>8</v>
      </c>
      <c r="L25" s="2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22.5</v>
      </c>
      <c r="D26" s="2">
        <v>10.6</v>
      </c>
      <c r="E26" s="2">
        <v>17.3</v>
      </c>
      <c r="F26" s="2">
        <v>15.1</v>
      </c>
      <c r="G26" s="2">
        <v>76</v>
      </c>
      <c r="H26" s="2">
        <v>1022</v>
      </c>
      <c r="I26" s="2" t="s">
        <v>57</v>
      </c>
      <c r="J26" s="2">
        <v>1</v>
      </c>
      <c r="K26" s="2">
        <v>8</v>
      </c>
      <c r="L26" s="2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6">
        <v>26</v>
      </c>
      <c r="D27" s="2">
        <v>14.5</v>
      </c>
      <c r="E27" s="2">
        <v>21</v>
      </c>
      <c r="F27" s="2">
        <v>18</v>
      </c>
      <c r="G27" s="2">
        <v>73</v>
      </c>
      <c r="H27" s="2">
        <v>1029.2</v>
      </c>
      <c r="I27" s="2" t="s">
        <v>47</v>
      </c>
      <c r="J27" s="2">
        <v>1</v>
      </c>
      <c r="K27" s="2">
        <v>2</v>
      </c>
      <c r="L27" s="2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25.4</v>
      </c>
      <c r="D28" s="2">
        <v>9.3000000000000007</v>
      </c>
      <c r="E28" s="66">
        <v>18.600000000000001</v>
      </c>
      <c r="F28" s="2">
        <v>14.1</v>
      </c>
      <c r="G28" s="2">
        <v>63</v>
      </c>
      <c r="H28" s="2">
        <v>1025</v>
      </c>
      <c r="I28" s="2" t="s">
        <v>50</v>
      </c>
      <c r="J28" s="2">
        <v>2</v>
      </c>
      <c r="K28" s="2">
        <v>0</v>
      </c>
      <c r="L28" s="2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25.5</v>
      </c>
      <c r="D29" s="2">
        <v>11.7</v>
      </c>
      <c r="E29" s="2">
        <v>16.8</v>
      </c>
      <c r="F29" s="2">
        <v>14</v>
      </c>
      <c r="G29" s="2">
        <v>71</v>
      </c>
      <c r="H29" s="2">
        <v>1017.5</v>
      </c>
      <c r="I29" s="2" t="s">
        <v>50</v>
      </c>
      <c r="J29" s="2">
        <v>3</v>
      </c>
      <c r="K29" s="2">
        <v>8</v>
      </c>
      <c r="L29" s="2" t="s">
        <v>39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22.8</v>
      </c>
      <c r="D30" s="2">
        <v>12.3</v>
      </c>
      <c r="E30" s="2">
        <v>16.8</v>
      </c>
      <c r="F30" s="2">
        <v>15.5</v>
      </c>
      <c r="G30" s="2">
        <v>85</v>
      </c>
      <c r="H30" s="2">
        <v>1013</v>
      </c>
      <c r="I30" s="2" t="s">
        <v>13</v>
      </c>
      <c r="J30" s="2">
        <v>2</v>
      </c>
      <c r="K30" s="2">
        <v>8</v>
      </c>
      <c r="L30" s="2" t="s">
        <v>39</v>
      </c>
      <c r="M30" s="2">
        <v>20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22.5</v>
      </c>
      <c r="D31" s="2">
        <v>15.7</v>
      </c>
      <c r="E31" s="2">
        <v>17.2</v>
      </c>
      <c r="F31" s="2">
        <v>16.5</v>
      </c>
      <c r="G31" s="2">
        <v>95</v>
      </c>
      <c r="H31" s="2">
        <v>1016</v>
      </c>
      <c r="I31" s="2" t="s">
        <v>52</v>
      </c>
      <c r="J31" s="2">
        <v>1</v>
      </c>
      <c r="K31" s="2">
        <v>8</v>
      </c>
      <c r="L31" s="2" t="s">
        <v>39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25.3</v>
      </c>
      <c r="D32" s="2">
        <v>14.5</v>
      </c>
      <c r="E32" s="2">
        <v>18.600000000000001</v>
      </c>
      <c r="F32" s="2">
        <v>17.100000000000001</v>
      </c>
      <c r="G32" s="2">
        <v>85</v>
      </c>
      <c r="H32" s="2">
        <v>1016.6</v>
      </c>
      <c r="I32" s="2" t="s">
        <v>47</v>
      </c>
      <c r="J32" s="2">
        <v>1</v>
      </c>
      <c r="K32" s="2">
        <v>8</v>
      </c>
      <c r="L32" s="2" t="s">
        <v>39</v>
      </c>
      <c r="M32" s="2">
        <v>0.75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29.4</v>
      </c>
      <c r="D33" s="2">
        <v>15.2</v>
      </c>
      <c r="E33" s="2">
        <v>21.1</v>
      </c>
      <c r="F33" s="2">
        <v>19</v>
      </c>
      <c r="G33" s="2">
        <v>82</v>
      </c>
      <c r="H33" s="2">
        <v>1018.6</v>
      </c>
      <c r="I33" s="2" t="s">
        <v>50</v>
      </c>
      <c r="J33" s="2">
        <v>2</v>
      </c>
      <c r="K33" s="2">
        <v>3</v>
      </c>
      <c r="L33" s="2" t="s">
        <v>41</v>
      </c>
      <c r="M33" s="2">
        <v>10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67">
        <v>26</v>
      </c>
      <c r="D34" s="2">
        <v>15.6</v>
      </c>
      <c r="E34" s="2">
        <v>20.23</v>
      </c>
      <c r="F34" s="2">
        <v>19.100000000000001</v>
      </c>
      <c r="G34" s="2">
        <v>91</v>
      </c>
      <c r="H34" s="2">
        <v>1022</v>
      </c>
      <c r="I34" s="2" t="s">
        <v>17</v>
      </c>
      <c r="J34" s="2">
        <v>1</v>
      </c>
      <c r="K34" s="2">
        <v>7</v>
      </c>
      <c r="L34" s="2" t="s">
        <v>39</v>
      </c>
      <c r="M34" s="66">
        <v>0.25</v>
      </c>
      <c r="N34" s="68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47" t="s">
        <v>44</v>
      </c>
      <c r="H36" s="12"/>
      <c r="M36" s="60"/>
      <c r="N36" s="61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AVERAGE(C4:C35)</f>
        <v>20.876666666666662</v>
      </c>
      <c r="D38" s="13">
        <f>AVERAGE(D5:D35)</f>
        <v>10.413333333333332</v>
      </c>
      <c r="E38" s="13">
        <f>AVERAGE(E5:E35)</f>
        <v>15.884333333333338</v>
      </c>
      <c r="F38" s="13"/>
      <c r="G38" s="13">
        <f>AVERAGE(G5:G35)</f>
        <v>72</v>
      </c>
      <c r="H38" s="14">
        <f>AVERAGE(H5:H35)</f>
        <v>1018.1766666666665</v>
      </c>
      <c r="I38" s="15"/>
      <c r="J38" s="16">
        <f>AVERAGE(J5:J35)</f>
        <v>1.7666666666666666</v>
      </c>
      <c r="K38" s="17">
        <f>AVERAGE(K5:K35)</f>
        <v>5.9333333333333336</v>
      </c>
      <c r="L38" s="15"/>
      <c r="M38" s="62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MAX(C4:C35)</f>
        <v>29.4</v>
      </c>
      <c r="D39" s="18">
        <f>MAX(D5:D35)</f>
        <v>15.7</v>
      </c>
      <c r="E39" s="18">
        <f>MAX(E5:E35)</f>
        <v>21.1</v>
      </c>
      <c r="F39" s="18"/>
      <c r="G39" s="18">
        <f>MAX(G5:G35)</f>
        <v>99</v>
      </c>
      <c r="H39" s="19">
        <f>MAX(H5:H35)</f>
        <v>1029.2</v>
      </c>
      <c r="I39" s="20"/>
      <c r="J39" s="21">
        <f>MAX(J5:J35)</f>
        <v>3</v>
      </c>
      <c r="K39" s="22">
        <f>MAX(K5:K35)</f>
        <v>8</v>
      </c>
      <c r="L39" s="20"/>
      <c r="M39" s="63">
        <f>SUM(M4:M35)</f>
        <v>86.5</v>
      </c>
      <c r="N39" s="55">
        <f>SUM(N4:N35)</f>
        <v>0</v>
      </c>
    </row>
    <row r="40" spans="1:15" ht="20.25" customHeight="1" thickBot="1" x14ac:dyDescent="0.3">
      <c r="B40" s="11" t="s">
        <v>26</v>
      </c>
      <c r="C40" s="23">
        <f>MIN(C4:C35)</f>
        <v>12.4</v>
      </c>
      <c r="D40" s="23">
        <f>MIN(D5:D35)</f>
        <v>4.3</v>
      </c>
      <c r="E40" s="23">
        <f>MIN(E5:E35)</f>
        <v>9</v>
      </c>
      <c r="F40" s="23"/>
      <c r="G40" s="23">
        <f>MIN(G5:G35)</f>
        <v>40</v>
      </c>
      <c r="H40" s="24">
        <f>MIN(H5:H35)</f>
        <v>1001.3</v>
      </c>
      <c r="I40" s="20"/>
      <c r="J40" s="25">
        <f>MIN(J5:J35)</f>
        <v>1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B43" s="69"/>
      <c r="C43" s="70"/>
      <c r="D43" s="71"/>
      <c r="E43" s="70"/>
      <c r="F43" s="70"/>
      <c r="G43" s="72"/>
      <c r="H43" s="73"/>
      <c r="J43" s="45" t="s">
        <v>22</v>
      </c>
      <c r="K43" s="46">
        <f>COUNTIF(L5:L35,"C.")</f>
        <v>2</v>
      </c>
    </row>
    <row r="44" spans="1:15" x14ac:dyDescent="0.2">
      <c r="B44" s="69"/>
      <c r="C44" s="70"/>
      <c r="D44" s="71"/>
      <c r="E44" s="70"/>
      <c r="F44" s="70"/>
      <c r="G44" s="72"/>
      <c r="H44" s="73"/>
      <c r="J44" s="44" t="s">
        <v>33</v>
      </c>
      <c r="K44" s="34">
        <f>COUNTIF(L5:L35,"Ci.")</f>
        <v>2</v>
      </c>
    </row>
    <row r="45" spans="1:15" x14ac:dyDescent="0.2">
      <c r="B45" s="74"/>
      <c r="C45" s="70"/>
      <c r="D45" s="74"/>
      <c r="E45" s="70"/>
      <c r="F45" s="70"/>
      <c r="G45" s="72"/>
      <c r="H45" s="74"/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0</v>
      </c>
    </row>
    <row r="47" spans="1:15" x14ac:dyDescent="0.2">
      <c r="J47" s="35" t="s">
        <v>36</v>
      </c>
      <c r="K47" s="36">
        <f>COUNTIF(L5:L35,"Ac.")</f>
        <v>1</v>
      </c>
    </row>
    <row r="48" spans="1:15" x14ac:dyDescent="0.2">
      <c r="J48" s="35" t="s">
        <v>37</v>
      </c>
      <c r="K48" s="36">
        <f>COUNTIF(L5:L35,"As.")</f>
        <v>1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16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8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2" t="s">
        <v>28</v>
      </c>
      <c r="C195" s="33" t="s">
        <v>29</v>
      </c>
    </row>
    <row r="196" spans="2:14" x14ac:dyDescent="0.2">
      <c r="B196" s="48">
        <v>0</v>
      </c>
      <c r="C196" s="36">
        <f>COUNTIF(I5:I35,"0")</f>
        <v>0</v>
      </c>
      <c r="E196"/>
      <c r="F196"/>
      <c r="L196" s="7"/>
      <c r="N196"/>
    </row>
    <row r="197" spans="2:14" x14ac:dyDescent="0.2">
      <c r="B197" s="49" t="s">
        <v>12</v>
      </c>
      <c r="C197" s="36">
        <f>COUNTIF(I5:I35,"N")</f>
        <v>2</v>
      </c>
      <c r="E197"/>
      <c r="F197"/>
      <c r="L197" s="7"/>
      <c r="N197"/>
    </row>
    <row r="198" spans="2:14" x14ac:dyDescent="0.2">
      <c r="B198" s="50" t="s">
        <v>52</v>
      </c>
      <c r="C198" s="36">
        <f>COUNTIF(I5:I35,"NNE")</f>
        <v>2</v>
      </c>
      <c r="E198"/>
      <c r="F198"/>
      <c r="L198" s="7"/>
      <c r="N198"/>
    </row>
    <row r="199" spans="2:14" x14ac:dyDescent="0.2">
      <c r="B199" s="49" t="s">
        <v>13</v>
      </c>
      <c r="C199" s="36">
        <f>COUNTIF(I5:I35,"NE")</f>
        <v>2</v>
      </c>
      <c r="E199"/>
      <c r="F199"/>
      <c r="L199" s="7"/>
      <c r="N199"/>
    </row>
    <row r="200" spans="2:14" x14ac:dyDescent="0.2">
      <c r="B200" s="50" t="s">
        <v>50</v>
      </c>
      <c r="C200" s="36">
        <f>COUNTIF(I5:I35,"ENE")</f>
        <v>6</v>
      </c>
      <c r="E200"/>
      <c r="F200"/>
      <c r="L200" s="7"/>
      <c r="N200"/>
    </row>
    <row r="201" spans="2:14" x14ac:dyDescent="0.2">
      <c r="B201" s="49" t="s">
        <v>17</v>
      </c>
      <c r="C201" s="36">
        <f>COUNTIF(I5:I35,"E")</f>
        <v>2</v>
      </c>
      <c r="E201"/>
      <c r="F201"/>
      <c r="L201" s="7"/>
      <c r="N201"/>
    </row>
    <row r="202" spans="2:14" x14ac:dyDescent="0.2">
      <c r="B202" s="51" t="s">
        <v>47</v>
      </c>
      <c r="C202" s="36">
        <f>COUNTIF(I5:I35,"ESE")</f>
        <v>3</v>
      </c>
      <c r="E202"/>
      <c r="F202"/>
      <c r="L202" s="7"/>
      <c r="N202"/>
    </row>
    <row r="203" spans="2:14" x14ac:dyDescent="0.2">
      <c r="B203" s="49" t="s">
        <v>16</v>
      </c>
      <c r="C203" s="36">
        <f>COUNTIF(I5:I35,"SE")</f>
        <v>0</v>
      </c>
      <c r="E203"/>
      <c r="F203"/>
      <c r="L203" s="7"/>
      <c r="N203"/>
    </row>
    <row r="204" spans="2:14" x14ac:dyDescent="0.2">
      <c r="B204" s="51" t="s">
        <v>53</v>
      </c>
      <c r="C204" s="36">
        <f>COUNTIF(I5:I35,"SSE")</f>
        <v>1</v>
      </c>
      <c r="E204"/>
      <c r="F204"/>
      <c r="L204" s="7"/>
      <c r="N204"/>
    </row>
    <row r="205" spans="2:14" x14ac:dyDescent="0.2">
      <c r="B205" s="49" t="s">
        <v>15</v>
      </c>
      <c r="C205" s="36">
        <f>COUNTIF(I5:I35,"S")</f>
        <v>2</v>
      </c>
      <c r="E205"/>
      <c r="F205"/>
      <c r="L205" s="7"/>
      <c r="N205"/>
    </row>
    <row r="206" spans="2:14" x14ac:dyDescent="0.2">
      <c r="B206" s="51" t="s">
        <v>49</v>
      </c>
      <c r="C206" s="36">
        <f>COUNTIF(I5:I35,"SSW")</f>
        <v>0</v>
      </c>
      <c r="E206"/>
      <c r="F206"/>
      <c r="L206" s="7"/>
      <c r="N206"/>
    </row>
    <row r="207" spans="2:14" x14ac:dyDescent="0.2">
      <c r="B207" s="49" t="s">
        <v>10</v>
      </c>
      <c r="C207" s="36">
        <f>COUNTIF(I5:I35,"SW")</f>
        <v>0</v>
      </c>
      <c r="E207"/>
      <c r="F207"/>
      <c r="L207" s="7"/>
      <c r="N207"/>
    </row>
    <row r="208" spans="2:14" x14ac:dyDescent="0.2">
      <c r="B208" s="51" t="s">
        <v>48</v>
      </c>
      <c r="C208" s="36">
        <f>COUNTIF(I5:I35,"WSW")</f>
        <v>0</v>
      </c>
    </row>
    <row r="209" spans="2:3" x14ac:dyDescent="0.2">
      <c r="B209" s="49" t="s">
        <v>11</v>
      </c>
      <c r="C209" s="36">
        <f>COUNTIF(I5:I35,"W")</f>
        <v>1</v>
      </c>
    </row>
    <row r="210" spans="2:3" x14ac:dyDescent="0.2">
      <c r="B210" s="51" t="s">
        <v>51</v>
      </c>
      <c r="C210" s="36">
        <f>COUNTIF(I5:I35,"WNW")</f>
        <v>3</v>
      </c>
    </row>
    <row r="211" spans="2:3" x14ac:dyDescent="0.2">
      <c r="B211" s="52" t="s">
        <v>14</v>
      </c>
      <c r="C211" s="36">
        <f>COUNTIF(I5:I35,"NW")</f>
        <v>4</v>
      </c>
    </row>
    <row r="212" spans="2:3" ht="13.5" thickBot="1" x14ac:dyDescent="0.25">
      <c r="B212" s="51" t="s">
        <v>57</v>
      </c>
      <c r="C212" s="34">
        <f>COUNTIF(I5:I35,"NNW")</f>
        <v>1</v>
      </c>
    </row>
    <row r="213" spans="2:3" ht="13.5" thickBot="1" x14ac:dyDescent="0.25">
      <c r="B213" s="39" t="s">
        <v>30</v>
      </c>
      <c r="C213" s="46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2016-01-03T11:48:14Z</dcterms:modified>
</cp:coreProperties>
</file>