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<sst xmlns="http://schemas.openxmlformats.org/spreadsheetml/2006/main" count="122" uniqueCount="58">
  <si>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</si>
  <si>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</si>
  <si>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</si>
  <si>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</si>
  <si>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</si>
  <si>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</si>
  <si>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</si>
  <si>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</si>
  <si>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</si>
  <si>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</si>
  <si>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</si>
  <si>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</si>
  <si>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</si>
  <si>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</si>
  <si>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</si>
  <si>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</si>
  <si>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</si>
  <si>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</si>
  <si>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</si>
  <si>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</si>
  <si>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</si>
  <si>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</si>
  <si>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</si>
  <si>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</si>
  <si>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</si>
  <si>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</si>
  <si>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</si>
  <si>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</si>
  <si>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</si>
  <si>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</si>
  <si>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</si>
  <si>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</si>
  <si>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</si>
  <si>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</si>
  <si>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</si>
  <si>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</si>
  <si>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</si>
  <si>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</si>
  <si>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</si>
  <si>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</si>
  <si>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</si>
  <si>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</si>
  <si>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</si>
  <si>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</si>
  <si>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</si>
  <si>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</si>
  <si>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</si>
  <si>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</si>
  <si>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</si>
  <si>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</si>
  <si>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</si>
  <si>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</si>
  <si>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</si>
  <si>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</si>
  <si>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</si>
  <si>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</si>
  <si>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7.2019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</si>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</sst>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8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/>
    <xf numFmtId="0" fontId="0" fillId="0" borderId="27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2" xfId="0" applyBorder="1"/>
    <xf numFmtId="0" fontId="2" fillId="0" borderId="33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0" fillId="0" borderId="0" xfId="0" applyNumberFormat="1" applyFill="1"/>
    <xf numFmtId="49" fontId="4" fillId="0" borderId="5" xfId="0" applyNumberFormat="1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164" fontId="4" fillId="0" borderId="5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3" xfId="0" applyBorder="1"/>
    <xf numFmtId="0" fontId="2" fillId="0" borderId="17" xfId="0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7" fillId="0" borderId="2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29457149398104521"/>
          <c:y val="8.552595638863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0.0</c:formatCode>
                <c:ptCount val="31"/>
                <c:pt idx="0">
                  <c:v>20.010000000000002</c:v>
                </c:pt>
                <c:pt idx="1">
                  <c:v>19.21</c:v>
                </c:pt>
                <c:pt idx="2">
                  <c:v>22.97</c:v>
                </c:pt>
                <c:pt idx="3">
                  <c:v>25.41</c:v>
                </c:pt>
                <c:pt idx="4">
                  <c:v>25.35</c:v>
                </c:pt>
                <c:pt idx="5">
                  <c:v>17.940000000000001</c:v>
                </c:pt>
                <c:pt idx="6">
                  <c:v>21.83</c:v>
                </c:pt>
                <c:pt idx="7">
                  <c:v>21.34</c:v>
                </c:pt>
                <c:pt idx="8">
                  <c:v>21.55</c:v>
                </c:pt>
                <c:pt idx="9">
                  <c:v>21.72</c:v>
                </c:pt>
                <c:pt idx="10">
                  <c:v>22.09</c:v>
                </c:pt>
                <c:pt idx="11">
                  <c:v>21.44</c:v>
                </c:pt>
                <c:pt idx="12">
                  <c:v>20.85</c:v>
                </c:pt>
                <c:pt idx="13">
                  <c:v>20.77</c:v>
                </c:pt>
                <c:pt idx="14">
                  <c:v>24.01</c:v>
                </c:pt>
                <c:pt idx="15">
                  <c:v>25.3</c:v>
                </c:pt>
                <c:pt idx="16">
                  <c:v>23.89</c:v>
                </c:pt>
                <c:pt idx="17">
                  <c:v>22.16</c:v>
                </c:pt>
                <c:pt idx="18">
                  <c:v>19.77</c:v>
                </c:pt>
                <c:pt idx="19">
                  <c:v>22.73</c:v>
                </c:pt>
                <c:pt idx="20">
                  <c:v>22.7</c:v>
                </c:pt>
                <c:pt idx="21">
                  <c:v>27.29</c:v>
                </c:pt>
                <c:pt idx="22">
                  <c:v>31.71</c:v>
                </c:pt>
                <c:pt idx="23">
                  <c:v>28.66</c:v>
                </c:pt>
                <c:pt idx="24">
                  <c:v>34.47</c:v>
                </c:pt>
                <c:pt idx="25">
                  <c:v>25.29</c:v>
                </c:pt>
                <c:pt idx="26">
                  <c:v>17.53</c:v>
                </c:pt>
                <c:pt idx="27">
                  <c:v>19.64</c:v>
                </c:pt>
                <c:pt idx="28">
                  <c:v>26.1</c:v>
                </c:pt>
                <c:pt idx="29">
                  <c:v>20.45</c:v>
                </c:pt>
                <c:pt idx="30">
                  <c:v>18.87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0.0</c:formatCode>
                <c:ptCount val="31"/>
                <c:pt idx="0">
                  <c:v>13.1</c:v>
                </c:pt>
                <c:pt idx="1">
                  <c:v>8.9600000000000009</c:v>
                </c:pt>
                <c:pt idx="2">
                  <c:v>8.0500000000000007</c:v>
                </c:pt>
                <c:pt idx="3">
                  <c:v>10.29</c:v>
                </c:pt>
                <c:pt idx="4">
                  <c:v>12.89</c:v>
                </c:pt>
                <c:pt idx="5">
                  <c:v>13.26</c:v>
                </c:pt>
                <c:pt idx="6">
                  <c:v>10.58</c:v>
                </c:pt>
                <c:pt idx="7">
                  <c:v>9.6</c:v>
                </c:pt>
                <c:pt idx="8">
                  <c:v>13.63</c:v>
                </c:pt>
                <c:pt idx="9">
                  <c:v>16.13</c:v>
                </c:pt>
                <c:pt idx="10">
                  <c:v>14.67</c:v>
                </c:pt>
                <c:pt idx="11">
                  <c:v>14.24</c:v>
                </c:pt>
                <c:pt idx="12">
                  <c:v>12.53</c:v>
                </c:pt>
                <c:pt idx="13">
                  <c:v>12.44</c:v>
                </c:pt>
                <c:pt idx="14">
                  <c:v>8.89</c:v>
                </c:pt>
                <c:pt idx="15">
                  <c:v>12.05</c:v>
                </c:pt>
                <c:pt idx="16">
                  <c:v>13.13</c:v>
                </c:pt>
                <c:pt idx="17">
                  <c:v>14.3</c:v>
                </c:pt>
                <c:pt idx="18">
                  <c:v>11.37</c:v>
                </c:pt>
                <c:pt idx="19">
                  <c:v>14.49</c:v>
                </c:pt>
                <c:pt idx="20">
                  <c:v>13.75</c:v>
                </c:pt>
                <c:pt idx="21">
                  <c:v>17.71</c:v>
                </c:pt>
                <c:pt idx="22">
                  <c:v>14.41</c:v>
                </c:pt>
                <c:pt idx="23">
                  <c:v>18.420000000000002</c:v>
                </c:pt>
                <c:pt idx="24">
                  <c:v>15.57</c:v>
                </c:pt>
                <c:pt idx="25">
                  <c:v>18.14</c:v>
                </c:pt>
                <c:pt idx="26">
                  <c:v>15.71</c:v>
                </c:pt>
                <c:pt idx="27">
                  <c:v>13.16</c:v>
                </c:pt>
                <c:pt idx="28">
                  <c:v>13.36</c:v>
                </c:pt>
                <c:pt idx="29">
                  <c:v>14.47</c:v>
                </c:pt>
                <c:pt idx="30">
                  <c:v>14.7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24096"/>
        <c:axId val="197591808"/>
      </c:lineChart>
      <c:catAx>
        <c:axId val="1975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9778056597734668"/>
              <c:y val="0.8359212877276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9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59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24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9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0.25</c:v>
                </c:pt>
                <c:pt idx="17">
                  <c:v>0.75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1.5</c:v>
                </c:pt>
                <c:pt idx="25">
                  <c:v>2.5</c:v>
                </c:pt>
                <c:pt idx="26">
                  <c:v>22</c:v>
                </c:pt>
                <c:pt idx="27">
                  <c:v>38.799999999999997</c:v>
                </c:pt>
                <c:pt idx="28">
                  <c:v>0.6</c:v>
                </c:pt>
                <c:pt idx="29">
                  <c:v>22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00000"/>
        <c:axId val="197601920"/>
      </c:barChart>
      <c:catAx>
        <c:axId val="19760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0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0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00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0.0</c:formatCode>
                <c:ptCount val="31"/>
                <c:pt idx="0">
                  <c:v>16.8</c:v>
                </c:pt>
                <c:pt idx="1">
                  <c:v>16.72</c:v>
                </c:pt>
                <c:pt idx="2">
                  <c:v>17.55</c:v>
                </c:pt>
                <c:pt idx="3">
                  <c:v>20.420000000000002</c:v>
                </c:pt>
                <c:pt idx="4">
                  <c:v>19.2</c:v>
                </c:pt>
                <c:pt idx="5">
                  <c:v>16.89</c:v>
                </c:pt>
                <c:pt idx="6">
                  <c:v>16.309999999999999</c:v>
                </c:pt>
                <c:pt idx="7">
                  <c:v>16.22</c:v>
                </c:pt>
                <c:pt idx="8">
                  <c:v>16.989999999999998</c:v>
                </c:pt>
                <c:pt idx="9">
                  <c:v>18.34</c:v>
                </c:pt>
                <c:pt idx="10">
                  <c:v>20.36</c:v>
                </c:pt>
                <c:pt idx="11">
                  <c:v>17.2</c:v>
                </c:pt>
                <c:pt idx="12">
                  <c:v>16.46</c:v>
                </c:pt>
                <c:pt idx="13">
                  <c:v>16.88</c:v>
                </c:pt>
                <c:pt idx="14">
                  <c:v>15.14</c:v>
                </c:pt>
                <c:pt idx="15">
                  <c:v>19.23</c:v>
                </c:pt>
                <c:pt idx="16">
                  <c:v>22.6</c:v>
                </c:pt>
                <c:pt idx="17">
                  <c:v>17.64</c:v>
                </c:pt>
                <c:pt idx="18">
                  <c:v>14.8</c:v>
                </c:pt>
                <c:pt idx="19">
                  <c:v>19.46</c:v>
                </c:pt>
                <c:pt idx="20">
                  <c:v>19.28</c:v>
                </c:pt>
                <c:pt idx="21">
                  <c:v>21.21</c:v>
                </c:pt>
                <c:pt idx="22">
                  <c:v>23</c:v>
                </c:pt>
                <c:pt idx="23">
                  <c:v>22.08</c:v>
                </c:pt>
                <c:pt idx="24">
                  <c:v>27.86</c:v>
                </c:pt>
                <c:pt idx="25">
                  <c:v>21.67</c:v>
                </c:pt>
                <c:pt idx="26">
                  <c:v>15.73</c:v>
                </c:pt>
                <c:pt idx="27">
                  <c:v>13.17</c:v>
                </c:pt>
                <c:pt idx="28">
                  <c:v>19.940000000000001</c:v>
                </c:pt>
                <c:pt idx="29">
                  <c:v>19.8</c:v>
                </c:pt>
                <c:pt idx="30">
                  <c:v>16.37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0112"/>
        <c:axId val="197628672"/>
      </c:lineChart>
      <c:catAx>
        <c:axId val="19761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2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2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10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General</c:formatCode>
                <c:ptCount val="31"/>
                <c:pt idx="0">
                  <c:v>68</c:v>
                </c:pt>
                <c:pt idx="1">
                  <c:v>66</c:v>
                </c:pt>
                <c:pt idx="2">
                  <c:v>70</c:v>
                </c:pt>
                <c:pt idx="3">
                  <c:v>69</c:v>
                </c:pt>
                <c:pt idx="4">
                  <c:v>69</c:v>
                </c:pt>
                <c:pt idx="5">
                  <c:v>81</c:v>
                </c:pt>
                <c:pt idx="6">
                  <c:v>72</c:v>
                </c:pt>
                <c:pt idx="7">
                  <c:v>78</c:v>
                </c:pt>
                <c:pt idx="8">
                  <c:v>80</c:v>
                </c:pt>
                <c:pt idx="9">
                  <c:v>77</c:v>
                </c:pt>
                <c:pt idx="10">
                  <c:v>74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83</c:v>
                </c:pt>
                <c:pt idx="15">
                  <c:v>77</c:v>
                </c:pt>
                <c:pt idx="16">
                  <c:v>51</c:v>
                </c:pt>
                <c:pt idx="17">
                  <c:v>77</c:v>
                </c:pt>
                <c:pt idx="18">
                  <c:v>99</c:v>
                </c:pt>
                <c:pt idx="19">
                  <c:v>74</c:v>
                </c:pt>
                <c:pt idx="20">
                  <c:v>72</c:v>
                </c:pt>
                <c:pt idx="21">
                  <c:v>82</c:v>
                </c:pt>
                <c:pt idx="22">
                  <c:v>78</c:v>
                </c:pt>
                <c:pt idx="23">
                  <c:v>85</c:v>
                </c:pt>
                <c:pt idx="24">
                  <c:v>52</c:v>
                </c:pt>
                <c:pt idx="25">
                  <c:v>79</c:v>
                </c:pt>
                <c:pt idx="26">
                  <c:v>94</c:v>
                </c:pt>
                <c:pt idx="27">
                  <c:v>99</c:v>
                </c:pt>
                <c:pt idx="28">
                  <c:v>77</c:v>
                </c:pt>
                <c:pt idx="29">
                  <c:v>55</c:v>
                </c:pt>
                <c:pt idx="30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36864"/>
        <c:axId val="197638784"/>
      </c:lineChart>
      <c:catAx>
        <c:axId val="19763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3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387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36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General</c:formatCode>
                <c:ptCount val="31"/>
                <c:pt idx="0">
                  <c:v>1017.6</c:v>
                </c:pt>
                <c:pt idx="1">
                  <c:v>1027</c:v>
                </c:pt>
                <c:pt idx="2">
                  <c:v>1026.8</c:v>
                </c:pt>
                <c:pt idx="3">
                  <c:v>1024.9000000000001</c:v>
                </c:pt>
                <c:pt idx="4">
                  <c:v>1018.2</c:v>
                </c:pt>
                <c:pt idx="5">
                  <c:v>1012.1</c:v>
                </c:pt>
                <c:pt idx="6">
                  <c:v>1015.9</c:v>
                </c:pt>
                <c:pt idx="7">
                  <c:v>1020.3</c:v>
                </c:pt>
                <c:pt idx="8">
                  <c:v>1019.6</c:v>
                </c:pt>
                <c:pt idx="9">
                  <c:v>1017.3</c:v>
                </c:pt>
                <c:pt idx="10">
                  <c:v>1010.7</c:v>
                </c:pt>
                <c:pt idx="11">
                  <c:v>1013.1</c:v>
                </c:pt>
                <c:pt idx="12">
                  <c:v>1021.5</c:v>
                </c:pt>
                <c:pt idx="13">
                  <c:v>1023.2</c:v>
                </c:pt>
                <c:pt idx="14">
                  <c:v>1022.5</c:v>
                </c:pt>
                <c:pt idx="15">
                  <c:v>1018.1</c:v>
                </c:pt>
                <c:pt idx="16">
                  <c:v>1012.6</c:v>
                </c:pt>
                <c:pt idx="17">
                  <c:v>1007.5</c:v>
                </c:pt>
                <c:pt idx="18">
                  <c:v>1008.3</c:v>
                </c:pt>
                <c:pt idx="19">
                  <c:v>1002.3</c:v>
                </c:pt>
                <c:pt idx="20">
                  <c:v>1017.7</c:v>
                </c:pt>
                <c:pt idx="21">
                  <c:v>1018.2</c:v>
                </c:pt>
                <c:pt idx="22">
                  <c:v>1017.5</c:v>
                </c:pt>
                <c:pt idx="23">
                  <c:v>1009.9</c:v>
                </c:pt>
                <c:pt idx="24">
                  <c:v>1008.7</c:v>
                </c:pt>
                <c:pt idx="25">
                  <c:v>1008.8</c:v>
                </c:pt>
                <c:pt idx="26">
                  <c:v>1006.4</c:v>
                </c:pt>
                <c:pt idx="27">
                  <c:v>1003.5</c:v>
                </c:pt>
                <c:pt idx="28">
                  <c:v>1007.2</c:v>
                </c:pt>
                <c:pt idx="29" formatCode="0.0">
                  <c:v>1002.8</c:v>
                </c:pt>
                <c:pt idx="30" formatCode="0.0">
                  <c:v>1008.1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46976"/>
        <c:axId val="197653248"/>
      </c:lineChart>
      <c:catAx>
        <c:axId val="19764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65324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6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878528"/>
        <c:axId val="197880064"/>
      </c:radarChart>
      <c:catAx>
        <c:axId val="1978785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880064"/>
        <c:crosses val="autoZero"/>
        <c:auto val="0"/>
        <c:lblAlgn val="ctr"/>
        <c:lblOffset val="100"/>
        <c:noMultiLvlLbl val="0"/>
      </c:catAx>
      <c:valAx>
        <c:axId val="1978800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87852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zoomScaleNormal="100" workbookViewId="0">
      <selection activeCell="F12" sqref="F12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4" width="8.28515625" style="5" customWidth="1"/>
    <col min="5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style="83" customWidth="1"/>
    <col min="10" max="10" width="7.5703125" style="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3.85546875" customWidth="1"/>
    <col min="16" max="16" width="3" customWidth="1"/>
  </cols>
  <sheetData>
    <row r="1" spans="1:18" ht="13.5" thickBot="1" x14ac:dyDescent="0.25">
      <c r="A1" s="36" t="s">
        <v>19</v>
      </c>
      <c r="B1" s="37" t="s">
        <v>56</v>
      </c>
      <c r="C1" s="38"/>
      <c r="D1" s="39" t="s">
        <v>23</v>
      </c>
      <c r="E1" s="94" t="s">
        <v>57</v>
      </c>
      <c r="F1" s="40"/>
      <c r="G1" s="41"/>
      <c r="H1" s="31"/>
      <c r="I1" s="78"/>
      <c r="J1" s="30"/>
      <c r="K1" s="31"/>
      <c r="L1" s="31"/>
      <c r="M1" s="31"/>
      <c r="N1" s="30"/>
    </row>
    <row r="2" spans="1:18" ht="5.25" customHeight="1" thickBot="1" x14ac:dyDescent="0.25">
      <c r="A2" s="42"/>
      <c r="B2" s="35"/>
      <c r="C2" s="43"/>
      <c r="D2" s="44"/>
      <c r="E2" s="45"/>
      <c r="F2" s="46"/>
      <c r="G2" s="47"/>
      <c r="H2" s="31"/>
      <c r="I2" s="78"/>
      <c r="J2" s="30"/>
      <c r="K2" s="31"/>
      <c r="L2" s="31"/>
      <c r="M2" s="31"/>
      <c r="N2" s="30"/>
    </row>
    <row r="3" spans="1:18" ht="13.5" thickBot="1" x14ac:dyDescent="0.25">
      <c r="A3" s="29" t="s">
        <v>18</v>
      </c>
      <c r="B3" s="86" t="s">
        <v>21</v>
      </c>
      <c r="C3" s="32" t="s">
        <v>0</v>
      </c>
      <c r="D3" s="32" t="s">
        <v>1</v>
      </c>
      <c r="E3" s="32" t="s">
        <v>43</v>
      </c>
      <c r="F3" s="32" t="s">
        <v>44</v>
      </c>
      <c r="G3" s="33" t="s">
        <v>2</v>
      </c>
      <c r="H3" s="33" t="s">
        <v>3</v>
      </c>
      <c r="I3" s="79" t="s">
        <v>4</v>
      </c>
      <c r="J3" s="84" t="s">
        <v>5</v>
      </c>
      <c r="K3" s="33" t="s">
        <v>6</v>
      </c>
      <c r="L3" s="33" t="s">
        <v>7</v>
      </c>
      <c r="M3" s="33" t="s">
        <v>8</v>
      </c>
      <c r="N3" s="32" t="s">
        <v>9</v>
      </c>
      <c r="O3" s="75" t="s">
        <v>20</v>
      </c>
      <c r="Q3" s="16" t="s">
        <v>30</v>
      </c>
      <c r="R3" s="18" t="s">
        <v>31</v>
      </c>
    </row>
    <row r="4" spans="1:18" ht="13.5" thickBot="1" x14ac:dyDescent="0.25">
      <c r="A4" s="71">
        <v>1</v>
      </c>
      <c r="B4" s="72">
        <v>9</v>
      </c>
      <c r="C4" s="76">
        <v>20.010000000000002</v>
      </c>
      <c r="D4" s="76">
        <v>13.1</v>
      </c>
      <c r="E4" s="76">
        <v>16.8</v>
      </c>
      <c r="F4" s="76">
        <v>13.34</v>
      </c>
      <c r="G4" s="88">
        <v>68</v>
      </c>
      <c r="H4" s="88">
        <v>1017.6</v>
      </c>
      <c r="I4" s="88" t="s">
        <v>11</v>
      </c>
      <c r="J4" s="88">
        <v>2</v>
      </c>
      <c r="K4" s="88">
        <v>7</v>
      </c>
      <c r="L4" s="88" t="s">
        <v>38</v>
      </c>
      <c r="M4" s="88">
        <v>0</v>
      </c>
      <c r="N4" s="88">
        <v>0</v>
      </c>
      <c r="O4" s="74"/>
      <c r="Q4" s="21" t="s">
        <v>22</v>
      </c>
      <c r="R4" s="22">
        <f>COUNTIF(L4:L34,"C.")</f>
        <v>3</v>
      </c>
    </row>
    <row r="5" spans="1:18" x14ac:dyDescent="0.2">
      <c r="A5" s="2">
        <v>2</v>
      </c>
      <c r="B5" s="34">
        <v>9</v>
      </c>
      <c r="C5" s="76">
        <v>19.21</v>
      </c>
      <c r="D5" s="76">
        <v>8.9600000000000009</v>
      </c>
      <c r="E5" s="76">
        <v>16.72</v>
      </c>
      <c r="F5" s="76">
        <v>13.11</v>
      </c>
      <c r="G5" s="88">
        <v>66</v>
      </c>
      <c r="H5" s="88">
        <v>1027</v>
      </c>
      <c r="I5" s="88" t="s">
        <v>12</v>
      </c>
      <c r="J5" s="88">
        <v>2</v>
      </c>
      <c r="K5" s="88">
        <v>2</v>
      </c>
      <c r="L5" s="88" t="s">
        <v>40</v>
      </c>
      <c r="M5" s="88">
        <v>0</v>
      </c>
      <c r="N5" s="88">
        <v>0</v>
      </c>
      <c r="O5" s="3"/>
      <c r="Q5" s="20" t="s">
        <v>32</v>
      </c>
      <c r="R5" s="11">
        <f>COUNTIF(L4:L34,"Ci.")</f>
        <v>0</v>
      </c>
    </row>
    <row r="6" spans="1:18" x14ac:dyDescent="0.2">
      <c r="A6" s="2">
        <v>3</v>
      </c>
      <c r="B6" s="34">
        <v>9</v>
      </c>
      <c r="C6" s="77">
        <v>22.97</v>
      </c>
      <c r="D6" s="77">
        <v>8.0500000000000007</v>
      </c>
      <c r="E6" s="77">
        <v>17.55</v>
      </c>
      <c r="F6" s="77">
        <v>14.23</v>
      </c>
      <c r="G6" s="89">
        <v>70</v>
      </c>
      <c r="H6" s="89">
        <v>1026.8</v>
      </c>
      <c r="I6" s="89" t="s">
        <v>54</v>
      </c>
      <c r="J6" s="89">
        <v>1</v>
      </c>
      <c r="K6" s="89">
        <v>1</v>
      </c>
      <c r="L6" s="89" t="s">
        <v>40</v>
      </c>
      <c r="M6" s="89">
        <v>0</v>
      </c>
      <c r="N6" s="89">
        <v>0</v>
      </c>
      <c r="O6" s="3"/>
      <c r="Q6" s="12" t="s">
        <v>33</v>
      </c>
      <c r="R6" s="13">
        <f>COUNTIF(L4:L34,"Cc.")</f>
        <v>0</v>
      </c>
    </row>
    <row r="7" spans="1:18" x14ac:dyDescent="0.2">
      <c r="A7" s="2">
        <v>4</v>
      </c>
      <c r="B7" s="34">
        <v>9</v>
      </c>
      <c r="C7" s="77">
        <v>25.41</v>
      </c>
      <c r="D7" s="73">
        <v>10.29</v>
      </c>
      <c r="E7" s="77">
        <v>20.420000000000002</v>
      </c>
      <c r="F7" s="77">
        <v>16.739999999999998</v>
      </c>
      <c r="G7" s="89">
        <v>69</v>
      </c>
      <c r="H7" s="89">
        <v>1024.9000000000001</v>
      </c>
      <c r="I7" s="89" t="s">
        <v>49</v>
      </c>
      <c r="J7" s="89">
        <v>1</v>
      </c>
      <c r="K7" s="89">
        <v>4</v>
      </c>
      <c r="L7" s="89" t="s">
        <v>34</v>
      </c>
      <c r="M7" s="89">
        <v>0</v>
      </c>
      <c r="N7" s="89">
        <v>0</v>
      </c>
      <c r="O7" s="3"/>
      <c r="Q7" s="12" t="s">
        <v>34</v>
      </c>
      <c r="R7" s="13">
        <f>COUNTIF(L4:L34,"Cs.")</f>
        <v>2</v>
      </c>
    </row>
    <row r="8" spans="1:18" x14ac:dyDescent="0.2">
      <c r="A8" s="2">
        <v>5</v>
      </c>
      <c r="B8" s="34">
        <v>9</v>
      </c>
      <c r="C8" s="73">
        <v>25.35</v>
      </c>
      <c r="D8" s="73">
        <v>12.89</v>
      </c>
      <c r="E8" s="73">
        <v>19.2</v>
      </c>
      <c r="F8" s="73">
        <v>15.6</v>
      </c>
      <c r="G8" s="1">
        <v>69</v>
      </c>
      <c r="H8" s="1">
        <v>1018.2</v>
      </c>
      <c r="I8" s="89" t="s">
        <v>49</v>
      </c>
      <c r="J8" s="1">
        <v>2</v>
      </c>
      <c r="K8" s="1">
        <v>0</v>
      </c>
      <c r="L8" s="1" t="s">
        <v>55</v>
      </c>
      <c r="M8" s="1">
        <v>0</v>
      </c>
      <c r="N8" s="1">
        <v>0</v>
      </c>
      <c r="O8" s="3"/>
      <c r="Q8" s="12" t="s">
        <v>35</v>
      </c>
      <c r="R8" s="13">
        <f>COUNTIF(L4:L34,"Ac.")</f>
        <v>0</v>
      </c>
    </row>
    <row r="9" spans="1:18" x14ac:dyDescent="0.2">
      <c r="A9" s="2">
        <v>6</v>
      </c>
      <c r="B9" s="34">
        <v>9</v>
      </c>
      <c r="C9" s="73">
        <v>17.940000000000001</v>
      </c>
      <c r="D9" s="73">
        <v>13.26</v>
      </c>
      <c r="E9" s="73">
        <v>16.89</v>
      </c>
      <c r="F9" s="73">
        <v>14.86</v>
      </c>
      <c r="G9" s="1">
        <v>81</v>
      </c>
      <c r="H9" s="1">
        <v>1012.1</v>
      </c>
      <c r="I9" s="1" t="s">
        <v>49</v>
      </c>
      <c r="J9" s="1">
        <v>2</v>
      </c>
      <c r="K9" s="1">
        <v>8</v>
      </c>
      <c r="L9" s="1" t="s">
        <v>36</v>
      </c>
      <c r="M9" s="1">
        <v>1</v>
      </c>
      <c r="N9" s="1">
        <v>0</v>
      </c>
      <c r="O9" s="3"/>
      <c r="Q9" s="12" t="s">
        <v>36</v>
      </c>
      <c r="R9" s="13">
        <f>COUNTIF(L4:L34,"As.")</f>
        <v>4</v>
      </c>
    </row>
    <row r="10" spans="1:18" x14ac:dyDescent="0.2">
      <c r="A10" s="2">
        <v>7</v>
      </c>
      <c r="B10" s="34">
        <v>9</v>
      </c>
      <c r="C10" s="73">
        <v>21.83</v>
      </c>
      <c r="D10" s="93">
        <v>10.58</v>
      </c>
      <c r="E10" s="73">
        <v>16.309999999999999</v>
      </c>
      <c r="F10" s="73">
        <v>13.36</v>
      </c>
      <c r="G10" s="1">
        <v>72</v>
      </c>
      <c r="H10" s="1">
        <v>1015.9</v>
      </c>
      <c r="I10" s="1" t="s">
        <v>45</v>
      </c>
      <c r="J10" s="1">
        <v>1</v>
      </c>
      <c r="K10" s="1">
        <v>6</v>
      </c>
      <c r="L10" s="1" t="s">
        <v>40</v>
      </c>
      <c r="M10" s="1">
        <v>0</v>
      </c>
      <c r="N10" s="1">
        <v>0</v>
      </c>
      <c r="O10" s="3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34">
        <v>9</v>
      </c>
      <c r="C11" s="73">
        <v>21.34</v>
      </c>
      <c r="D11" s="77">
        <v>9.6</v>
      </c>
      <c r="E11" s="73">
        <v>16.22</v>
      </c>
      <c r="F11" s="73">
        <v>13.9</v>
      </c>
      <c r="G11" s="1">
        <v>78</v>
      </c>
      <c r="H11" s="1">
        <v>1020.3</v>
      </c>
      <c r="I11" s="1" t="s">
        <v>45</v>
      </c>
      <c r="J11" s="1">
        <v>2</v>
      </c>
      <c r="K11" s="1">
        <v>8</v>
      </c>
      <c r="L11" s="1" t="s">
        <v>38</v>
      </c>
      <c r="M11" s="1">
        <v>0</v>
      </c>
      <c r="N11" s="1">
        <v>0</v>
      </c>
      <c r="O11" s="3"/>
      <c r="Q11" s="12" t="s">
        <v>38</v>
      </c>
      <c r="R11" s="13">
        <f>COUNTIF(L4:L34,"Sc.")</f>
        <v>10</v>
      </c>
    </row>
    <row r="12" spans="1:18" x14ac:dyDescent="0.2">
      <c r="A12" s="2">
        <v>9</v>
      </c>
      <c r="B12" s="34">
        <v>9</v>
      </c>
      <c r="C12" s="73">
        <v>21.55</v>
      </c>
      <c r="D12" s="73">
        <v>13.63</v>
      </c>
      <c r="E12" s="73">
        <v>16.989999999999998</v>
      </c>
      <c r="F12" s="73">
        <v>15.15</v>
      </c>
      <c r="G12" s="1">
        <v>80</v>
      </c>
      <c r="H12" s="1">
        <v>1019.6</v>
      </c>
      <c r="I12" s="1" t="s">
        <v>48</v>
      </c>
      <c r="J12" s="1">
        <v>1</v>
      </c>
      <c r="K12" s="1">
        <v>8</v>
      </c>
      <c r="L12" s="1" t="s">
        <v>36</v>
      </c>
      <c r="M12" s="1">
        <v>0</v>
      </c>
      <c r="N12" s="1">
        <v>0</v>
      </c>
      <c r="O12" s="3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34">
        <v>9</v>
      </c>
      <c r="C13" s="73">
        <v>21.72</v>
      </c>
      <c r="D13" s="73">
        <v>16.13</v>
      </c>
      <c r="E13" s="73">
        <v>18.34</v>
      </c>
      <c r="F13" s="73">
        <v>15.84</v>
      </c>
      <c r="G13" s="1">
        <v>77</v>
      </c>
      <c r="H13" s="1">
        <v>1017.3</v>
      </c>
      <c r="I13" s="1" t="s">
        <v>49</v>
      </c>
      <c r="J13" s="1">
        <v>2</v>
      </c>
      <c r="K13" s="1">
        <v>8</v>
      </c>
      <c r="L13" s="1" t="s">
        <v>36</v>
      </c>
      <c r="M13" s="1">
        <v>0.25</v>
      </c>
      <c r="N13" s="1">
        <v>0</v>
      </c>
      <c r="O13" s="3"/>
      <c r="Q13" s="12" t="s">
        <v>40</v>
      </c>
      <c r="R13" s="13">
        <f>COUNTIF(L4:L34,"Cu.")</f>
        <v>12</v>
      </c>
    </row>
    <row r="14" spans="1:18" ht="13.5" thickBot="1" x14ac:dyDescent="0.25">
      <c r="A14" s="2">
        <v>11</v>
      </c>
      <c r="B14" s="34">
        <v>9</v>
      </c>
      <c r="C14" s="73">
        <v>22.09</v>
      </c>
      <c r="D14" s="73">
        <v>14.67</v>
      </c>
      <c r="E14" s="73">
        <v>20.36</v>
      </c>
      <c r="F14" s="73">
        <v>17.309999999999999</v>
      </c>
      <c r="G14" s="1">
        <v>74</v>
      </c>
      <c r="H14" s="1">
        <v>1010.7</v>
      </c>
      <c r="I14" s="1" t="s">
        <v>49</v>
      </c>
      <c r="J14" s="1">
        <v>1</v>
      </c>
      <c r="K14" s="1">
        <v>6</v>
      </c>
      <c r="L14" s="89" t="s">
        <v>40</v>
      </c>
      <c r="M14" s="1">
        <v>9</v>
      </c>
      <c r="N14" s="1">
        <v>0</v>
      </c>
      <c r="O14" s="3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34">
        <v>9</v>
      </c>
      <c r="C15" s="73">
        <v>21.44</v>
      </c>
      <c r="D15" s="73">
        <v>14.24</v>
      </c>
      <c r="E15" s="73">
        <v>17.2</v>
      </c>
      <c r="F15" s="73">
        <v>15.45</v>
      </c>
      <c r="G15" s="1">
        <v>83</v>
      </c>
      <c r="H15" s="1">
        <v>1013.1</v>
      </c>
      <c r="I15" s="1" t="s">
        <v>14</v>
      </c>
      <c r="J15" s="1">
        <v>3</v>
      </c>
      <c r="K15" s="1">
        <v>8</v>
      </c>
      <c r="L15" s="89" t="s">
        <v>38</v>
      </c>
      <c r="M15" s="1">
        <v>0</v>
      </c>
      <c r="N15" s="1">
        <v>0</v>
      </c>
      <c r="O15" s="3"/>
      <c r="Q15" s="19" t="s">
        <v>42</v>
      </c>
      <c r="R15" s="17">
        <f>SUM(R5:R14)</f>
        <v>28</v>
      </c>
    </row>
    <row r="16" spans="1:18" ht="13.5" thickBot="1" x14ac:dyDescent="0.25">
      <c r="A16" s="2">
        <v>13</v>
      </c>
      <c r="B16" s="34">
        <v>9</v>
      </c>
      <c r="C16" s="73">
        <v>20.85</v>
      </c>
      <c r="D16" s="73">
        <v>12.53</v>
      </c>
      <c r="E16" s="73">
        <v>16.46</v>
      </c>
      <c r="F16" s="73">
        <v>15</v>
      </c>
      <c r="G16" s="1">
        <v>84</v>
      </c>
      <c r="H16" s="1">
        <v>1021.5</v>
      </c>
      <c r="I16" s="1" t="s">
        <v>14</v>
      </c>
      <c r="J16" s="1">
        <v>2</v>
      </c>
      <c r="K16" s="1">
        <v>8</v>
      </c>
      <c r="L16" s="89" t="s">
        <v>38</v>
      </c>
      <c r="M16" s="1">
        <v>13</v>
      </c>
      <c r="N16" s="1">
        <v>0</v>
      </c>
      <c r="O16" s="3"/>
    </row>
    <row r="17" spans="1:18" x14ac:dyDescent="0.2">
      <c r="A17" s="2">
        <v>14</v>
      </c>
      <c r="B17" s="34">
        <v>9</v>
      </c>
      <c r="C17" s="73">
        <v>20.77</v>
      </c>
      <c r="D17" s="73">
        <v>12.44</v>
      </c>
      <c r="E17" s="73">
        <v>16.88</v>
      </c>
      <c r="F17" s="73">
        <v>15.03</v>
      </c>
      <c r="G17" s="1">
        <v>85</v>
      </c>
      <c r="H17" s="1">
        <v>1023.2</v>
      </c>
      <c r="I17" s="1" t="s">
        <v>13</v>
      </c>
      <c r="J17" s="1">
        <v>1</v>
      </c>
      <c r="K17" s="1">
        <v>8</v>
      </c>
      <c r="L17" s="89" t="s">
        <v>38</v>
      </c>
      <c r="M17" s="1">
        <v>0</v>
      </c>
      <c r="N17" s="1">
        <v>0</v>
      </c>
      <c r="O17" s="3"/>
      <c r="Q17" s="9" t="s">
        <v>28</v>
      </c>
      <c r="R17" s="10" t="s">
        <v>29</v>
      </c>
    </row>
    <row r="18" spans="1:18" x14ac:dyDescent="0.2">
      <c r="A18" s="2">
        <v>15</v>
      </c>
      <c r="B18" s="34">
        <v>9</v>
      </c>
      <c r="C18" s="73">
        <v>24.01</v>
      </c>
      <c r="D18" s="73">
        <v>8.89</v>
      </c>
      <c r="E18" s="73">
        <v>15.14</v>
      </c>
      <c r="F18" s="73">
        <v>13.43</v>
      </c>
      <c r="G18" s="1">
        <v>83</v>
      </c>
      <c r="H18" s="1">
        <v>1022.5</v>
      </c>
      <c r="I18" s="1" t="s">
        <v>51</v>
      </c>
      <c r="J18" s="1">
        <v>1</v>
      </c>
      <c r="K18" s="1">
        <v>8</v>
      </c>
      <c r="L18" s="89" t="s">
        <v>38</v>
      </c>
      <c r="M18" s="1">
        <v>0</v>
      </c>
      <c r="N18" s="1">
        <v>0</v>
      </c>
      <c r="O18" s="3"/>
      <c r="Q18" s="23">
        <v>0</v>
      </c>
      <c r="R18" s="13">
        <f>COUNTIF(I4:I34,"0")</f>
        <v>0</v>
      </c>
    </row>
    <row r="19" spans="1:18" x14ac:dyDescent="0.2">
      <c r="A19" s="2">
        <v>16</v>
      </c>
      <c r="B19" s="34">
        <v>9</v>
      </c>
      <c r="C19" s="73">
        <v>25.3</v>
      </c>
      <c r="D19" s="73">
        <v>12.05</v>
      </c>
      <c r="E19" s="73">
        <v>19.23</v>
      </c>
      <c r="F19" s="73">
        <v>16.579999999999998</v>
      </c>
      <c r="G19" s="1">
        <v>77</v>
      </c>
      <c r="H19" s="1">
        <v>1018.1</v>
      </c>
      <c r="I19" s="1" t="s">
        <v>51</v>
      </c>
      <c r="J19" s="1">
        <v>1</v>
      </c>
      <c r="K19" s="1">
        <v>4</v>
      </c>
      <c r="L19" s="89" t="s">
        <v>40</v>
      </c>
      <c r="M19" s="1">
        <v>0</v>
      </c>
      <c r="N19" s="1">
        <v>0</v>
      </c>
      <c r="O19" s="3"/>
      <c r="Q19" s="24" t="s">
        <v>12</v>
      </c>
      <c r="R19" s="13">
        <f>COUNTIF(I4:I34,"N")</f>
        <v>1</v>
      </c>
    </row>
    <row r="20" spans="1:18" x14ac:dyDescent="0.2">
      <c r="A20" s="2">
        <v>17</v>
      </c>
      <c r="B20" s="34">
        <v>9</v>
      </c>
      <c r="C20" s="73">
        <v>23.89</v>
      </c>
      <c r="D20" s="73">
        <v>13.13</v>
      </c>
      <c r="E20" s="73">
        <v>22.6</v>
      </c>
      <c r="F20" s="73">
        <v>16.5</v>
      </c>
      <c r="G20" s="1">
        <v>51</v>
      </c>
      <c r="H20" s="1">
        <v>1012.6</v>
      </c>
      <c r="I20" s="1" t="s">
        <v>13</v>
      </c>
      <c r="J20" s="1">
        <v>1</v>
      </c>
      <c r="K20" s="1">
        <v>6</v>
      </c>
      <c r="L20" s="89" t="s">
        <v>40</v>
      </c>
      <c r="M20" s="1">
        <v>0.25</v>
      </c>
      <c r="N20" s="1">
        <v>0</v>
      </c>
      <c r="O20" s="3"/>
      <c r="Q20" s="25" t="s">
        <v>50</v>
      </c>
      <c r="R20" s="13">
        <f>COUNTIF(I4:I34,"NNE")</f>
        <v>0</v>
      </c>
    </row>
    <row r="21" spans="1:18" x14ac:dyDescent="0.2">
      <c r="A21" s="2">
        <v>18</v>
      </c>
      <c r="B21" s="34">
        <v>9</v>
      </c>
      <c r="C21" s="73">
        <v>22.16</v>
      </c>
      <c r="D21" s="73">
        <v>14.3</v>
      </c>
      <c r="E21" s="73">
        <v>17.64</v>
      </c>
      <c r="F21" s="73">
        <v>15.12</v>
      </c>
      <c r="G21" s="1">
        <v>77</v>
      </c>
      <c r="H21" s="1">
        <v>1007.5</v>
      </c>
      <c r="I21" s="1" t="s">
        <v>49</v>
      </c>
      <c r="J21" s="1">
        <v>1</v>
      </c>
      <c r="K21" s="1">
        <v>6</v>
      </c>
      <c r="L21" s="89" t="s">
        <v>40</v>
      </c>
      <c r="M21" s="1">
        <v>0.75</v>
      </c>
      <c r="N21" s="1">
        <v>0</v>
      </c>
      <c r="O21" s="3"/>
      <c r="Q21" s="24" t="s">
        <v>13</v>
      </c>
      <c r="R21" s="13">
        <f>COUNTIF(I4:I34,"NE")</f>
        <v>2</v>
      </c>
    </row>
    <row r="22" spans="1:18" x14ac:dyDescent="0.2">
      <c r="A22" s="2">
        <v>19</v>
      </c>
      <c r="B22" s="34">
        <v>9</v>
      </c>
      <c r="C22" s="73">
        <v>19.77</v>
      </c>
      <c r="D22" s="73">
        <v>11.37</v>
      </c>
      <c r="E22" s="73">
        <v>14.8</v>
      </c>
      <c r="F22" s="73">
        <v>14.29</v>
      </c>
      <c r="G22" s="1">
        <v>99</v>
      </c>
      <c r="H22" s="1">
        <v>1008.3</v>
      </c>
      <c r="I22" s="1" t="s">
        <v>51</v>
      </c>
      <c r="J22" s="1">
        <v>2</v>
      </c>
      <c r="K22" s="1">
        <v>8</v>
      </c>
      <c r="L22" s="89" t="s">
        <v>36</v>
      </c>
      <c r="M22" s="1">
        <v>6</v>
      </c>
      <c r="N22" s="1">
        <v>0</v>
      </c>
      <c r="O22" s="3"/>
      <c r="Q22" s="25" t="s">
        <v>48</v>
      </c>
      <c r="R22" s="13">
        <f>COUNTIF(I4:I34,"ENE")</f>
        <v>1</v>
      </c>
    </row>
    <row r="23" spans="1:18" x14ac:dyDescent="0.2">
      <c r="A23" s="2">
        <v>20</v>
      </c>
      <c r="B23" s="34">
        <v>9</v>
      </c>
      <c r="C23" s="73">
        <v>22.73</v>
      </c>
      <c r="D23" s="73">
        <v>14.49</v>
      </c>
      <c r="E23" s="73">
        <v>19.46</v>
      </c>
      <c r="F23" s="73">
        <v>16.52</v>
      </c>
      <c r="G23" s="1">
        <v>74</v>
      </c>
      <c r="H23" s="1">
        <v>1002.3</v>
      </c>
      <c r="I23" s="1" t="s">
        <v>10</v>
      </c>
      <c r="J23" s="1">
        <v>2</v>
      </c>
      <c r="K23" s="1">
        <v>4</v>
      </c>
      <c r="L23" s="89" t="s">
        <v>40</v>
      </c>
      <c r="M23" s="1">
        <v>0</v>
      </c>
      <c r="N23" s="1">
        <v>0</v>
      </c>
      <c r="O23" s="3"/>
      <c r="Q23" s="24" t="s">
        <v>17</v>
      </c>
      <c r="R23" s="13">
        <f>COUNTIF(I4:I34,"E")</f>
        <v>0</v>
      </c>
    </row>
    <row r="24" spans="1:18" x14ac:dyDescent="0.2">
      <c r="A24" s="2">
        <v>21</v>
      </c>
      <c r="B24" s="34">
        <v>9</v>
      </c>
      <c r="C24" s="73">
        <v>22.7</v>
      </c>
      <c r="D24" s="73">
        <v>13.75</v>
      </c>
      <c r="E24" s="73">
        <v>19.28</v>
      </c>
      <c r="F24" s="73">
        <v>16.05</v>
      </c>
      <c r="G24" s="1">
        <v>72</v>
      </c>
      <c r="H24" s="1">
        <v>1017.7</v>
      </c>
      <c r="I24" s="1" t="s">
        <v>47</v>
      </c>
      <c r="J24" s="1">
        <v>1</v>
      </c>
      <c r="K24" s="1">
        <v>4</v>
      </c>
      <c r="L24" s="89" t="s">
        <v>34</v>
      </c>
      <c r="M24" s="1">
        <v>0</v>
      </c>
      <c r="N24" s="1">
        <v>0</v>
      </c>
      <c r="O24" s="3"/>
      <c r="Q24" s="26" t="s">
        <v>45</v>
      </c>
      <c r="R24" s="13">
        <f>COUNTIF(I4:I34,"ESE")</f>
        <v>2</v>
      </c>
    </row>
    <row r="25" spans="1:18" x14ac:dyDescent="0.2">
      <c r="A25" s="2">
        <v>22</v>
      </c>
      <c r="B25" s="34">
        <v>9</v>
      </c>
      <c r="C25" s="73">
        <v>27.29</v>
      </c>
      <c r="D25" s="73">
        <v>17.71</v>
      </c>
      <c r="E25" s="73">
        <v>21.21</v>
      </c>
      <c r="F25" s="73">
        <v>19.14</v>
      </c>
      <c r="G25" s="1">
        <v>82</v>
      </c>
      <c r="H25" s="1">
        <v>1018.2</v>
      </c>
      <c r="I25" s="1" t="s">
        <v>46</v>
      </c>
      <c r="J25" s="1">
        <v>1</v>
      </c>
      <c r="K25" s="1">
        <v>6</v>
      </c>
      <c r="L25" s="89" t="s">
        <v>40</v>
      </c>
      <c r="M25" s="1">
        <v>0</v>
      </c>
      <c r="N25" s="1">
        <v>0</v>
      </c>
      <c r="O25" s="3"/>
      <c r="Q25" s="24" t="s">
        <v>16</v>
      </c>
      <c r="R25" s="13">
        <f>COUNTIF(I4:I34,"SE")</f>
        <v>2</v>
      </c>
    </row>
    <row r="26" spans="1:18" x14ac:dyDescent="0.2">
      <c r="A26" s="2">
        <v>23</v>
      </c>
      <c r="B26" s="34">
        <v>9</v>
      </c>
      <c r="C26" s="73">
        <v>31.71</v>
      </c>
      <c r="D26" s="73">
        <v>14.41</v>
      </c>
      <c r="E26" s="73">
        <v>23</v>
      </c>
      <c r="F26" s="73">
        <v>20.3</v>
      </c>
      <c r="G26" s="1">
        <v>78</v>
      </c>
      <c r="H26" s="1">
        <v>1017.5</v>
      </c>
      <c r="I26" s="1" t="s">
        <v>11</v>
      </c>
      <c r="J26" s="1">
        <v>1</v>
      </c>
      <c r="K26" s="1">
        <v>6</v>
      </c>
      <c r="L26" s="89" t="s">
        <v>40</v>
      </c>
      <c r="M26" s="1">
        <v>8</v>
      </c>
      <c r="N26" s="1">
        <v>0</v>
      </c>
      <c r="O26" s="3"/>
      <c r="Q26" s="26" t="s">
        <v>51</v>
      </c>
      <c r="R26" s="13">
        <f>COUNTIF(I4:I34,"SSE")</f>
        <v>3</v>
      </c>
    </row>
    <row r="27" spans="1:18" x14ac:dyDescent="0.2">
      <c r="A27" s="2">
        <v>24</v>
      </c>
      <c r="B27" s="34">
        <v>9</v>
      </c>
      <c r="C27" s="93">
        <v>28.66</v>
      </c>
      <c r="D27" s="73">
        <v>18.420000000000002</v>
      </c>
      <c r="E27" s="93">
        <v>22.08</v>
      </c>
      <c r="F27" s="73">
        <v>20.329999999999998</v>
      </c>
      <c r="G27" s="1">
        <v>85</v>
      </c>
      <c r="H27" s="1">
        <v>1009.9</v>
      </c>
      <c r="I27" s="1" t="s">
        <v>11</v>
      </c>
      <c r="J27" s="1">
        <v>1</v>
      </c>
      <c r="K27" s="1">
        <v>7</v>
      </c>
      <c r="L27" s="89" t="s">
        <v>40</v>
      </c>
      <c r="M27" s="1">
        <v>0</v>
      </c>
      <c r="N27" s="1">
        <v>0</v>
      </c>
      <c r="O27" s="3"/>
      <c r="Q27" s="24" t="s">
        <v>15</v>
      </c>
      <c r="R27" s="13">
        <f>COUNTIF(I4:I34,"S")</f>
        <v>0</v>
      </c>
    </row>
    <row r="28" spans="1:18" x14ac:dyDescent="0.2">
      <c r="A28" s="2">
        <v>25</v>
      </c>
      <c r="B28" s="34">
        <v>9</v>
      </c>
      <c r="C28" s="73">
        <v>34.47</v>
      </c>
      <c r="D28" s="73">
        <v>15.57</v>
      </c>
      <c r="E28" s="73">
        <v>27.86</v>
      </c>
      <c r="F28" s="73">
        <v>20.59</v>
      </c>
      <c r="G28" s="1">
        <v>52</v>
      </c>
      <c r="H28" s="1">
        <v>1008.7</v>
      </c>
      <c r="I28" s="89" t="s">
        <v>16</v>
      </c>
      <c r="J28" s="1">
        <v>2</v>
      </c>
      <c r="K28" s="1">
        <v>0</v>
      </c>
      <c r="L28" s="89" t="s">
        <v>55</v>
      </c>
      <c r="M28" s="90">
        <v>1.5</v>
      </c>
      <c r="N28" s="1">
        <v>0</v>
      </c>
      <c r="O28" s="3"/>
      <c r="Q28" s="26" t="s">
        <v>47</v>
      </c>
      <c r="R28" s="13">
        <f>COUNTIF(I4:I34,"SSW")</f>
        <v>2</v>
      </c>
    </row>
    <row r="29" spans="1:18" x14ac:dyDescent="0.2">
      <c r="A29" s="2">
        <v>26</v>
      </c>
      <c r="B29" s="34">
        <v>9</v>
      </c>
      <c r="C29" s="73">
        <v>25.29</v>
      </c>
      <c r="D29" s="73">
        <v>18.14</v>
      </c>
      <c r="E29" s="73">
        <v>21.67</v>
      </c>
      <c r="F29" s="73">
        <v>19.12</v>
      </c>
      <c r="G29" s="1">
        <v>79</v>
      </c>
      <c r="H29" s="1">
        <v>1008.8</v>
      </c>
      <c r="I29" s="89" t="s">
        <v>46</v>
      </c>
      <c r="J29" s="1">
        <v>1</v>
      </c>
      <c r="K29" s="1">
        <v>8</v>
      </c>
      <c r="L29" s="89" t="s">
        <v>38</v>
      </c>
      <c r="M29" s="90">
        <v>2.5</v>
      </c>
      <c r="N29" s="1">
        <v>0</v>
      </c>
      <c r="O29" s="3"/>
      <c r="Q29" s="24" t="s">
        <v>10</v>
      </c>
      <c r="R29" s="13">
        <f>COUNTIF(I4:I34,"SW")</f>
        <v>1</v>
      </c>
    </row>
    <row r="30" spans="1:18" x14ac:dyDescent="0.2">
      <c r="A30" s="2">
        <v>27</v>
      </c>
      <c r="B30" s="34">
        <v>9</v>
      </c>
      <c r="C30" s="73">
        <v>17.53</v>
      </c>
      <c r="D30" s="73">
        <v>15.71</v>
      </c>
      <c r="E30" s="73">
        <v>15.73</v>
      </c>
      <c r="F30" s="73">
        <v>15.09</v>
      </c>
      <c r="G30" s="1">
        <v>94</v>
      </c>
      <c r="H30" s="1">
        <v>1006.4</v>
      </c>
      <c r="I30" s="89" t="s">
        <v>14</v>
      </c>
      <c r="J30" s="1">
        <v>2</v>
      </c>
      <c r="K30" s="1">
        <v>8</v>
      </c>
      <c r="L30" s="89" t="s">
        <v>38</v>
      </c>
      <c r="M30" s="90">
        <v>22</v>
      </c>
      <c r="N30" s="1">
        <v>0</v>
      </c>
      <c r="O30" s="3"/>
      <c r="Q30" s="26" t="s">
        <v>46</v>
      </c>
      <c r="R30" s="13">
        <f>COUNTIF(I4:I34,"WSW")</f>
        <v>2</v>
      </c>
    </row>
    <row r="31" spans="1:18" x14ac:dyDescent="0.2">
      <c r="A31" s="2">
        <v>28</v>
      </c>
      <c r="B31" s="34">
        <v>9</v>
      </c>
      <c r="C31" s="73">
        <v>19.64</v>
      </c>
      <c r="D31" s="73">
        <v>13.16</v>
      </c>
      <c r="E31" s="73">
        <v>13.17</v>
      </c>
      <c r="F31" s="73">
        <v>12.94</v>
      </c>
      <c r="G31" s="1">
        <v>99</v>
      </c>
      <c r="H31" s="1">
        <v>1003.5</v>
      </c>
      <c r="I31" s="89" t="s">
        <v>49</v>
      </c>
      <c r="J31" s="1">
        <v>3</v>
      </c>
      <c r="K31" s="1">
        <v>8</v>
      </c>
      <c r="L31" s="89" t="s">
        <v>38</v>
      </c>
      <c r="M31" s="90">
        <v>38.799999999999997</v>
      </c>
      <c r="N31" s="1">
        <v>0</v>
      </c>
      <c r="O31" s="3"/>
      <c r="Q31" s="24" t="s">
        <v>11</v>
      </c>
      <c r="R31" s="13">
        <f>COUNTIF(I4:I34,"W")</f>
        <v>4</v>
      </c>
    </row>
    <row r="32" spans="1:18" x14ac:dyDescent="0.2">
      <c r="A32" s="2">
        <v>29</v>
      </c>
      <c r="B32" s="34">
        <v>9</v>
      </c>
      <c r="C32" s="73">
        <v>26.1</v>
      </c>
      <c r="D32" s="73">
        <v>13.36</v>
      </c>
      <c r="E32" s="73">
        <v>19.940000000000001</v>
      </c>
      <c r="F32" s="73">
        <v>16.45</v>
      </c>
      <c r="G32" s="1">
        <v>77</v>
      </c>
      <c r="H32" s="1">
        <v>1007.2</v>
      </c>
      <c r="I32" s="89" t="s">
        <v>47</v>
      </c>
      <c r="J32" s="1">
        <v>1</v>
      </c>
      <c r="K32" s="1">
        <v>0</v>
      </c>
      <c r="L32" s="89" t="s">
        <v>55</v>
      </c>
      <c r="M32" s="90">
        <v>0.6</v>
      </c>
      <c r="N32" s="1">
        <v>0</v>
      </c>
      <c r="O32" s="3"/>
      <c r="Q32" s="26" t="s">
        <v>49</v>
      </c>
      <c r="R32" s="13">
        <f>COUNTIF(I4:I34,"WNW")</f>
        <v>7</v>
      </c>
    </row>
    <row r="33" spans="1:18" x14ac:dyDescent="0.2">
      <c r="A33" s="2">
        <v>30</v>
      </c>
      <c r="B33" s="34">
        <v>9</v>
      </c>
      <c r="C33" s="73">
        <v>20.45</v>
      </c>
      <c r="D33" s="73">
        <v>14.47</v>
      </c>
      <c r="E33" s="73">
        <v>19.8</v>
      </c>
      <c r="F33" s="73">
        <v>14</v>
      </c>
      <c r="G33" s="1">
        <v>55</v>
      </c>
      <c r="H33" s="73">
        <v>1002.8</v>
      </c>
      <c r="I33" s="89" t="s">
        <v>16</v>
      </c>
      <c r="J33" s="1">
        <v>2</v>
      </c>
      <c r="K33" s="1">
        <v>8</v>
      </c>
      <c r="L33" s="89" t="s">
        <v>40</v>
      </c>
      <c r="M33" s="90">
        <v>22</v>
      </c>
      <c r="N33" s="1">
        <v>0</v>
      </c>
      <c r="O33" s="3"/>
      <c r="Q33" s="27" t="s">
        <v>14</v>
      </c>
      <c r="R33" s="13">
        <f>COUNTIF(I4:I34,"NW")</f>
        <v>3</v>
      </c>
    </row>
    <row r="34" spans="1:18" ht="13.5" thickBot="1" x14ac:dyDescent="0.25">
      <c r="A34" s="2">
        <v>31</v>
      </c>
      <c r="B34" s="1">
        <v>9</v>
      </c>
      <c r="C34" s="73">
        <v>18.87</v>
      </c>
      <c r="D34" s="73">
        <v>14.7</v>
      </c>
      <c r="E34" s="73">
        <v>16.37</v>
      </c>
      <c r="F34" s="73">
        <v>14.74</v>
      </c>
      <c r="G34" s="1">
        <v>84</v>
      </c>
      <c r="H34" s="73">
        <v>1008.1</v>
      </c>
      <c r="I34" s="1" t="s">
        <v>11</v>
      </c>
      <c r="J34" s="1">
        <v>2</v>
      </c>
      <c r="K34" s="1">
        <v>8</v>
      </c>
      <c r="L34" s="1" t="s">
        <v>38</v>
      </c>
      <c r="M34" s="1">
        <v>0</v>
      </c>
      <c r="N34" s="1">
        <v>0</v>
      </c>
      <c r="O34" s="91"/>
      <c r="Q34" s="48" t="s">
        <v>54</v>
      </c>
      <c r="R34" s="15">
        <f>COUNTIF(I4:I34,"NNW")</f>
        <v>1</v>
      </c>
    </row>
    <row r="35" spans="1:18" ht="15" customHeight="1" thickBot="1" x14ac:dyDescent="0.25">
      <c r="B35" s="49"/>
      <c r="C35" s="50"/>
      <c r="D35" s="50"/>
      <c r="E35" s="50"/>
      <c r="F35" s="50"/>
      <c r="G35" s="51"/>
      <c r="H35" s="52"/>
      <c r="I35" s="80"/>
      <c r="J35" s="50"/>
      <c r="K35" s="51"/>
      <c r="L35" s="51"/>
      <c r="M35" s="92" t="s">
        <v>27</v>
      </c>
      <c r="N35" s="87" t="s">
        <v>27</v>
      </c>
    </row>
    <row r="36" spans="1:18" ht="17.25" customHeight="1" thickBot="1" x14ac:dyDescent="0.25">
      <c r="B36" s="6" t="s">
        <v>24</v>
      </c>
      <c r="C36" s="54">
        <f>AVERAGE(C4:C34)</f>
        <v>23.001612903225809</v>
      </c>
      <c r="D36" s="54">
        <f>AVERAGE(D4:D34)</f>
        <v>13.354838709677422</v>
      </c>
      <c r="E36" s="54">
        <f>AVERAGE(E4:E34)</f>
        <v>18.558709677419355</v>
      </c>
      <c r="F36" s="54"/>
      <c r="G36" s="54">
        <f>AVERAGE(G4:G34)</f>
        <v>76.58064516129032</v>
      </c>
      <c r="H36" s="55">
        <f>AVERAGE(H4:H34)</f>
        <v>1014.4612903225808</v>
      </c>
      <c r="I36" s="81"/>
      <c r="J36" s="57">
        <f>AVERAGE(J4:J34)</f>
        <v>1.5483870967741935</v>
      </c>
      <c r="K36" s="58">
        <f>AVERAGE(K4:K34)</f>
        <v>5.838709677419355</v>
      </c>
      <c r="L36" s="56"/>
      <c r="M36" s="67" t="s">
        <v>8</v>
      </c>
      <c r="N36" s="68" t="s">
        <v>9</v>
      </c>
    </row>
    <row r="37" spans="1:18" ht="18" customHeight="1" thickBot="1" x14ac:dyDescent="0.25">
      <c r="B37" s="7" t="s">
        <v>25</v>
      </c>
      <c r="C37" s="28">
        <f>MAX(C4:C34)</f>
        <v>34.47</v>
      </c>
      <c r="D37" s="28">
        <f>MAX(D4:D34)</f>
        <v>18.420000000000002</v>
      </c>
      <c r="E37" s="28">
        <f>MAX(E4:E34)</f>
        <v>27.86</v>
      </c>
      <c r="F37" s="28"/>
      <c r="G37" s="28">
        <f>MAX(G4:G34)</f>
        <v>99</v>
      </c>
      <c r="H37" s="59">
        <f>MAX(H4:H34)</f>
        <v>1027</v>
      </c>
      <c r="I37" s="81"/>
      <c r="J37" s="61">
        <f>MAX(J4:J34)</f>
        <v>3</v>
      </c>
      <c r="K37" s="62">
        <f>MAX(K4:K34)</f>
        <v>8</v>
      </c>
      <c r="L37" s="60"/>
      <c r="M37" s="69">
        <f>SUM(M4:M34)</f>
        <v>125.64999999999999</v>
      </c>
      <c r="N37" s="70">
        <f>SUM(N4:N34)</f>
        <v>0</v>
      </c>
    </row>
    <row r="38" spans="1:18" ht="19.5" customHeight="1" thickBot="1" x14ac:dyDescent="0.25">
      <c r="B38" s="8" t="s">
        <v>26</v>
      </c>
      <c r="C38" s="63">
        <f>MIN(C4:C34)</f>
        <v>17.53</v>
      </c>
      <c r="D38" s="63">
        <f>MIN(D4:D34)</f>
        <v>8.0500000000000007</v>
      </c>
      <c r="E38" s="63">
        <f>MIN(E4:E34)</f>
        <v>13.17</v>
      </c>
      <c r="F38" s="63"/>
      <c r="G38" s="63">
        <f>MIN(G4:G34)</f>
        <v>51</v>
      </c>
      <c r="H38" s="64">
        <f>MIN(H4:H34)</f>
        <v>1002.3</v>
      </c>
      <c r="I38" s="81"/>
      <c r="J38" s="85">
        <f>MIN(J4:J34)</f>
        <v>1</v>
      </c>
      <c r="K38" s="64">
        <f>MIN(K4:K34)</f>
        <v>0</v>
      </c>
      <c r="L38" s="60"/>
      <c r="M38" s="53" t="s">
        <v>52</v>
      </c>
      <c r="N38" s="65" t="s">
        <v>53</v>
      </c>
    </row>
    <row r="39" spans="1:18" ht="9" customHeight="1" x14ac:dyDescent="0.2">
      <c r="A39" s="66"/>
      <c r="B39" s="45"/>
      <c r="C39" s="47"/>
      <c r="D39" s="47"/>
      <c r="E39" s="47"/>
      <c r="F39" s="47"/>
      <c r="G39" s="66"/>
      <c r="H39" s="66"/>
      <c r="I39" s="82"/>
      <c r="J39" s="47"/>
      <c r="K39" s="66"/>
      <c r="L39" s="66"/>
      <c r="M39" s="66"/>
      <c r="N39" s="47"/>
    </row>
    <row r="40" spans="1:18" x14ac:dyDescent="0.2">
      <c r="A40" s="66"/>
      <c r="B40" s="45"/>
      <c r="C40" s="47"/>
      <c r="D40" s="47"/>
      <c r="E40" s="47"/>
      <c r="F40" s="47"/>
      <c r="G40" s="66"/>
      <c r="H40" s="66"/>
      <c r="I40" s="82"/>
      <c r="J40" s="47"/>
      <c r="K40" s="66"/>
      <c r="L40" s="66"/>
      <c r="M40" s="66"/>
      <c r="N40" s="47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2019-08-10T09:41:28Z</dcterms:modified>
</cp:coreProperties>
</file>