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<sst xmlns="http://schemas.openxmlformats.org/spreadsheetml/2006/main" count="116" uniqueCount="60">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</sst>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10.9</c:v>
                </c:pt>
                <c:pt idx="1">
                  <c:v>10.5</c:v>
                </c:pt>
                <c:pt idx="2">
                  <c:v>9.5</c:v>
                </c:pt>
                <c:pt idx="3">
                  <c:v>7.5</c:v>
                </c:pt>
                <c:pt idx="4">
                  <c:v>5.0999999999999996</c:v>
                </c:pt>
                <c:pt idx="5">
                  <c:v>5.6</c:v>
                </c:pt>
                <c:pt idx="6">
                  <c:v>9.1</c:v>
                </c:pt>
                <c:pt idx="7">
                  <c:v>5.5</c:v>
                </c:pt>
                <c:pt idx="8">
                  <c:v>2.4</c:v>
                </c:pt>
                <c:pt idx="9">
                  <c:v>3.1</c:v>
                </c:pt>
                <c:pt idx="10">
                  <c:v>3</c:v>
                </c:pt>
                <c:pt idx="11">
                  <c:v>3.9</c:v>
                </c:pt>
                <c:pt idx="12">
                  <c:v>9.4</c:v>
                </c:pt>
                <c:pt idx="13">
                  <c:v>8.5</c:v>
                </c:pt>
                <c:pt idx="14">
                  <c:v>9.9</c:v>
                </c:pt>
                <c:pt idx="15">
                  <c:v>10.3</c:v>
                </c:pt>
                <c:pt idx="16">
                  <c:v>11.6</c:v>
                </c:pt>
                <c:pt idx="17">
                  <c:v>8.4</c:v>
                </c:pt>
                <c:pt idx="18">
                  <c:v>12.3</c:v>
                </c:pt>
                <c:pt idx="19">
                  <c:v>15.1</c:v>
                </c:pt>
                <c:pt idx="20">
                  <c:v>13.1</c:v>
                </c:pt>
                <c:pt idx="21">
                  <c:v>11.9</c:v>
                </c:pt>
                <c:pt idx="22">
                  <c:v>11.3</c:v>
                </c:pt>
                <c:pt idx="23">
                  <c:v>9.9</c:v>
                </c:pt>
                <c:pt idx="24">
                  <c:v>10.199999999999999</c:v>
                </c:pt>
                <c:pt idx="25">
                  <c:v>10.5</c:v>
                </c:pt>
                <c:pt idx="26">
                  <c:v>8.1</c:v>
                </c:pt>
                <c:pt idx="27">
                  <c:v>5.9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5.9</c:v>
                </c:pt>
                <c:pt idx="1">
                  <c:v>8.1999999999999993</c:v>
                </c:pt>
                <c:pt idx="2">
                  <c:v>5.6</c:v>
                </c:pt>
                <c:pt idx="3">
                  <c:v>1.4</c:v>
                </c:pt>
                <c:pt idx="4">
                  <c:v>0.4</c:v>
                </c:pt>
                <c:pt idx="5">
                  <c:v>-2.6</c:v>
                </c:pt>
                <c:pt idx="6">
                  <c:v>-0.9</c:v>
                </c:pt>
                <c:pt idx="7">
                  <c:v>1</c:v>
                </c:pt>
                <c:pt idx="8">
                  <c:v>1.4</c:v>
                </c:pt>
                <c:pt idx="9">
                  <c:v>0.7</c:v>
                </c:pt>
                <c:pt idx="10">
                  <c:v>0.4</c:v>
                </c:pt>
                <c:pt idx="11">
                  <c:v>0.6</c:v>
                </c:pt>
                <c:pt idx="12">
                  <c:v>2</c:v>
                </c:pt>
                <c:pt idx="13">
                  <c:v>0.9</c:v>
                </c:pt>
                <c:pt idx="14">
                  <c:v>2.5</c:v>
                </c:pt>
                <c:pt idx="15">
                  <c:v>4.5</c:v>
                </c:pt>
                <c:pt idx="16">
                  <c:v>6.4</c:v>
                </c:pt>
                <c:pt idx="17">
                  <c:v>5.4</c:v>
                </c:pt>
                <c:pt idx="18">
                  <c:v>5.4</c:v>
                </c:pt>
                <c:pt idx="19">
                  <c:v>8.6</c:v>
                </c:pt>
                <c:pt idx="20">
                  <c:v>2.1</c:v>
                </c:pt>
                <c:pt idx="21">
                  <c:v>8.6</c:v>
                </c:pt>
                <c:pt idx="22">
                  <c:v>8.1</c:v>
                </c:pt>
                <c:pt idx="23">
                  <c:v>5</c:v>
                </c:pt>
                <c:pt idx="24">
                  <c:v>4.5</c:v>
                </c:pt>
                <c:pt idx="25">
                  <c:v>8.4</c:v>
                </c:pt>
                <c:pt idx="26">
                  <c:v>6</c:v>
                </c:pt>
                <c:pt idx="27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5424"/>
        <c:axId val="12778112"/>
      </c:lineChart>
      <c:catAx>
        <c:axId val="127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5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1.5</c:v>
                </c:pt>
                <c:pt idx="1">
                  <c:v>0.5</c:v>
                </c:pt>
                <c:pt idx="2">
                  <c:v>1.5</c:v>
                </c:pt>
                <c:pt idx="3">
                  <c:v>0.25</c:v>
                </c:pt>
                <c:pt idx="4">
                  <c:v>0</c:v>
                </c:pt>
                <c:pt idx="5">
                  <c:v>7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2.5</c:v>
                </c:pt>
                <c:pt idx="11">
                  <c:v>1</c:v>
                </c:pt>
                <c:pt idx="12">
                  <c:v>0.5</c:v>
                </c:pt>
                <c:pt idx="13">
                  <c:v>0.25</c:v>
                </c:pt>
                <c:pt idx="14">
                  <c:v>8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</c:v>
                </c:pt>
                <c:pt idx="21">
                  <c:v>9</c:v>
                </c:pt>
                <c:pt idx="22">
                  <c:v>3.5</c:v>
                </c:pt>
                <c:pt idx="23">
                  <c:v>2.5</c:v>
                </c:pt>
                <c:pt idx="24">
                  <c:v>1.25</c:v>
                </c:pt>
                <c:pt idx="25">
                  <c:v>0.5</c:v>
                </c:pt>
                <c:pt idx="26">
                  <c:v>5</c:v>
                </c:pt>
                <c:pt idx="2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7248"/>
        <c:axId val="13319168"/>
      </c:barChart>
      <c:catAx>
        <c:axId val="1331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1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7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8.1</c:v>
                </c:pt>
                <c:pt idx="1">
                  <c:v>9.8000000000000007</c:v>
                </c:pt>
                <c:pt idx="2">
                  <c:v>6.6</c:v>
                </c:pt>
                <c:pt idx="3">
                  <c:v>2.4</c:v>
                </c:pt>
                <c:pt idx="4">
                  <c:v>0.6</c:v>
                </c:pt>
                <c:pt idx="5">
                  <c:v>-1.1000000000000001</c:v>
                </c:pt>
                <c:pt idx="6">
                  <c:v>5.4</c:v>
                </c:pt>
                <c:pt idx="7">
                  <c:v>4</c:v>
                </c:pt>
                <c:pt idx="8">
                  <c:v>1.8</c:v>
                </c:pt>
                <c:pt idx="9">
                  <c:v>1</c:v>
                </c:pt>
                <c:pt idx="10">
                  <c:v>0.5</c:v>
                </c:pt>
                <c:pt idx="11">
                  <c:v>2.4</c:v>
                </c:pt>
                <c:pt idx="12">
                  <c:v>3.7</c:v>
                </c:pt>
                <c:pt idx="13">
                  <c:v>2.2999999999999998</c:v>
                </c:pt>
                <c:pt idx="14">
                  <c:v>7.3</c:v>
                </c:pt>
                <c:pt idx="15">
                  <c:v>6.2</c:v>
                </c:pt>
                <c:pt idx="16">
                  <c:v>8.1999999999999993</c:v>
                </c:pt>
                <c:pt idx="17">
                  <c:v>5.6</c:v>
                </c:pt>
                <c:pt idx="18">
                  <c:v>8.6</c:v>
                </c:pt>
                <c:pt idx="19">
                  <c:v>12.1</c:v>
                </c:pt>
                <c:pt idx="20">
                  <c:v>11</c:v>
                </c:pt>
                <c:pt idx="21">
                  <c:v>8.6999999999999993</c:v>
                </c:pt>
                <c:pt idx="22">
                  <c:v>8.6999999999999993</c:v>
                </c:pt>
                <c:pt idx="23">
                  <c:v>5.9</c:v>
                </c:pt>
                <c:pt idx="24">
                  <c:v>8.3000000000000007</c:v>
                </c:pt>
                <c:pt idx="25">
                  <c:v>8.8000000000000007</c:v>
                </c:pt>
                <c:pt idx="26">
                  <c:v>7.6</c:v>
                </c:pt>
                <c:pt idx="27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3360"/>
        <c:axId val="13450624"/>
      </c:lineChart>
      <c:catAx>
        <c:axId val="1342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94</c:v>
                </c:pt>
                <c:pt idx="2">
                  <c:v>85</c:v>
                </c:pt>
                <c:pt idx="3">
                  <c:v>90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73</c:v>
                </c:pt>
                <c:pt idx="9">
                  <c:v>90</c:v>
                </c:pt>
                <c:pt idx="10">
                  <c:v>99</c:v>
                </c:pt>
                <c:pt idx="11">
                  <c:v>90</c:v>
                </c:pt>
                <c:pt idx="12">
                  <c:v>84</c:v>
                </c:pt>
                <c:pt idx="13">
                  <c:v>90</c:v>
                </c:pt>
                <c:pt idx="14">
                  <c:v>100</c:v>
                </c:pt>
                <c:pt idx="15">
                  <c:v>91</c:v>
                </c:pt>
                <c:pt idx="16">
                  <c:v>86</c:v>
                </c:pt>
                <c:pt idx="17">
                  <c:v>99</c:v>
                </c:pt>
                <c:pt idx="18">
                  <c:v>86</c:v>
                </c:pt>
                <c:pt idx="19">
                  <c:v>89</c:v>
                </c:pt>
                <c:pt idx="20">
                  <c:v>68</c:v>
                </c:pt>
                <c:pt idx="21">
                  <c:v>99</c:v>
                </c:pt>
                <c:pt idx="22">
                  <c:v>60</c:v>
                </c:pt>
                <c:pt idx="23">
                  <c:v>100</c:v>
                </c:pt>
                <c:pt idx="24">
                  <c:v>80</c:v>
                </c:pt>
                <c:pt idx="25">
                  <c:v>73</c:v>
                </c:pt>
                <c:pt idx="26">
                  <c:v>85</c:v>
                </c:pt>
                <c:pt idx="27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3216"/>
        <c:axId val="13939456"/>
      </c:lineChart>
      <c:catAx>
        <c:axId val="135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3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1004.7</c:v>
                </c:pt>
                <c:pt idx="1">
                  <c:v>992</c:v>
                </c:pt>
                <c:pt idx="2">
                  <c:v>993.5</c:v>
                </c:pt>
                <c:pt idx="3">
                  <c:v>994.7</c:v>
                </c:pt>
                <c:pt idx="4">
                  <c:v>1000.4</c:v>
                </c:pt>
                <c:pt idx="5">
                  <c:v>1017.2</c:v>
                </c:pt>
                <c:pt idx="6">
                  <c:v>1010.3</c:v>
                </c:pt>
                <c:pt idx="7">
                  <c:v>1025.3</c:v>
                </c:pt>
                <c:pt idx="8">
                  <c:v>1028</c:v>
                </c:pt>
                <c:pt idx="9">
                  <c:v>1024.8</c:v>
                </c:pt>
                <c:pt idx="10">
                  <c:v>1024.3</c:v>
                </c:pt>
                <c:pt idx="11">
                  <c:v>1023.9</c:v>
                </c:pt>
                <c:pt idx="12">
                  <c:v>1023.1</c:v>
                </c:pt>
                <c:pt idx="13">
                  <c:v>1024.4000000000001</c:v>
                </c:pt>
                <c:pt idx="14">
                  <c:v>1025.3</c:v>
                </c:pt>
                <c:pt idx="15">
                  <c:v>1027</c:v>
                </c:pt>
                <c:pt idx="16">
                  <c:v>1026.2</c:v>
                </c:pt>
                <c:pt idx="17">
                  <c:v>1022.9</c:v>
                </c:pt>
                <c:pt idx="18">
                  <c:v>1020.5</c:v>
                </c:pt>
                <c:pt idx="19">
                  <c:v>1015.6</c:v>
                </c:pt>
                <c:pt idx="20">
                  <c:v>1014.9</c:v>
                </c:pt>
                <c:pt idx="21">
                  <c:v>1004.5</c:v>
                </c:pt>
                <c:pt idx="22">
                  <c:v>983.9</c:v>
                </c:pt>
                <c:pt idx="23">
                  <c:v>1014.2</c:v>
                </c:pt>
                <c:pt idx="24">
                  <c:v>1008.4</c:v>
                </c:pt>
                <c:pt idx="25">
                  <c:v>1003.1</c:v>
                </c:pt>
                <c:pt idx="26">
                  <c:v>986.2</c:v>
                </c:pt>
                <c:pt idx="27">
                  <c:v>984.6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5392"/>
        <c:axId val="14284288"/>
      </c:lineChart>
      <c:catAx>
        <c:axId val="139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2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38848"/>
        <c:axId val="127865216"/>
      </c:radarChart>
      <c:catAx>
        <c:axId val="12783884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65216"/>
        <c:crosses val="autoZero"/>
        <c:auto val="0"/>
        <c:lblAlgn val="ctr"/>
        <c:lblOffset val="100"/>
        <c:noMultiLvlLbl val="0"/>
      </c:catAx>
      <c:valAx>
        <c:axId val="127865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83884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0"/>
  <sheetViews>
    <sheetView tabSelected="1" workbookViewId="0">
      <selection activeCell="T24" sqref="T24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77">
        <v>2.2017000000000002</v>
      </c>
      <c r="C3" s="65"/>
      <c r="D3" s="65"/>
      <c r="E3" s="65"/>
      <c r="F3" s="65"/>
      <c r="G3" s="66"/>
      <c r="H3" s="66"/>
      <c r="I3" s="66"/>
      <c r="J3" s="66"/>
      <c r="K3" s="66"/>
      <c r="L3" s="66"/>
      <c r="M3" s="66"/>
      <c r="N3" s="65"/>
    </row>
    <row r="4" spans="1:15" ht="13.5" thickBot="1" x14ac:dyDescent="0.25">
      <c r="A4" s="3" t="s">
        <v>18</v>
      </c>
      <c r="B4" s="67" t="s">
        <v>21</v>
      </c>
      <c r="C4" s="68" t="s">
        <v>0</v>
      </c>
      <c r="D4" s="68" t="s">
        <v>1</v>
      </c>
      <c r="E4" s="68" t="s">
        <v>45</v>
      </c>
      <c r="F4" s="68" t="s">
        <v>46</v>
      </c>
      <c r="G4" s="69" t="s">
        <v>2</v>
      </c>
      <c r="H4" s="69" t="s">
        <v>3</v>
      </c>
      <c r="I4" s="70" t="s">
        <v>4</v>
      </c>
      <c r="J4" s="70" t="s">
        <v>5</v>
      </c>
      <c r="K4" s="69" t="s">
        <v>6</v>
      </c>
      <c r="L4" s="69" t="s">
        <v>7</v>
      </c>
      <c r="M4" s="69" t="s">
        <v>8</v>
      </c>
      <c r="N4" s="75" t="s">
        <v>9</v>
      </c>
      <c r="O4" s="53" t="s">
        <v>20</v>
      </c>
    </row>
    <row r="5" spans="1:15" x14ac:dyDescent="0.2">
      <c r="A5" s="4">
        <v>1</v>
      </c>
      <c r="B5" s="71">
        <v>9</v>
      </c>
      <c r="C5" s="72">
        <v>10.9</v>
      </c>
      <c r="D5" s="72">
        <v>5.9</v>
      </c>
      <c r="E5" s="72">
        <v>8.1</v>
      </c>
      <c r="F5" s="72">
        <v>8.1</v>
      </c>
      <c r="G5" s="72">
        <v>99</v>
      </c>
      <c r="H5" s="72">
        <v>1004.7</v>
      </c>
      <c r="I5" s="72" t="s">
        <v>49</v>
      </c>
      <c r="J5" s="72">
        <v>2</v>
      </c>
      <c r="K5" s="72">
        <v>7</v>
      </c>
      <c r="L5" s="72" t="s">
        <v>37</v>
      </c>
      <c r="M5" s="72">
        <v>1.5</v>
      </c>
      <c r="N5" s="71">
        <v>0</v>
      </c>
      <c r="O5" s="5"/>
    </row>
    <row r="6" spans="1:15" x14ac:dyDescent="0.2">
      <c r="A6" s="4">
        <v>2</v>
      </c>
      <c r="B6" s="71">
        <v>9</v>
      </c>
      <c r="C6" s="71">
        <v>10.5</v>
      </c>
      <c r="D6" s="71">
        <v>8.1999999999999993</v>
      </c>
      <c r="E6" s="71">
        <v>9.8000000000000007</v>
      </c>
      <c r="F6" s="71">
        <v>9.6</v>
      </c>
      <c r="G6" s="71">
        <v>94</v>
      </c>
      <c r="H6" s="71">
        <v>992</v>
      </c>
      <c r="I6" s="71" t="s">
        <v>49</v>
      </c>
      <c r="J6" s="71">
        <v>4</v>
      </c>
      <c r="K6" s="71">
        <v>8</v>
      </c>
      <c r="L6" s="71" t="s">
        <v>39</v>
      </c>
      <c r="M6" s="71">
        <v>0.5</v>
      </c>
      <c r="N6" s="71">
        <v>0</v>
      </c>
      <c r="O6" s="5"/>
    </row>
    <row r="7" spans="1:15" x14ac:dyDescent="0.2">
      <c r="A7" s="4">
        <v>3</v>
      </c>
      <c r="B7" s="71">
        <v>9</v>
      </c>
      <c r="C7" s="71">
        <v>9.5</v>
      </c>
      <c r="D7" s="71">
        <v>5.6</v>
      </c>
      <c r="E7" s="71">
        <v>6.6</v>
      </c>
      <c r="F7" s="71">
        <v>5.6</v>
      </c>
      <c r="G7" s="71">
        <v>85</v>
      </c>
      <c r="H7" s="71">
        <v>993.5</v>
      </c>
      <c r="I7" s="71" t="s">
        <v>49</v>
      </c>
      <c r="J7" s="71">
        <v>3</v>
      </c>
      <c r="K7" s="71">
        <v>7</v>
      </c>
      <c r="L7" s="71" t="s">
        <v>36</v>
      </c>
      <c r="M7" s="71">
        <v>1.5</v>
      </c>
      <c r="N7" s="71">
        <v>0</v>
      </c>
      <c r="O7" s="5"/>
    </row>
    <row r="8" spans="1:15" x14ac:dyDescent="0.2">
      <c r="A8" s="4">
        <v>4</v>
      </c>
      <c r="B8" s="71">
        <v>9</v>
      </c>
      <c r="C8" s="71">
        <v>7.5</v>
      </c>
      <c r="D8" s="71">
        <v>1.4</v>
      </c>
      <c r="E8" s="71">
        <v>2.4</v>
      </c>
      <c r="F8" s="71">
        <v>2.1</v>
      </c>
      <c r="G8" s="71">
        <v>90</v>
      </c>
      <c r="H8" s="71">
        <v>994.7</v>
      </c>
      <c r="I8" s="71" t="s">
        <v>49</v>
      </c>
      <c r="J8" s="71">
        <v>2</v>
      </c>
      <c r="K8" s="71">
        <v>7</v>
      </c>
      <c r="L8" s="71" t="s">
        <v>37</v>
      </c>
      <c r="M8" s="71">
        <v>0.25</v>
      </c>
      <c r="N8" s="71">
        <v>0</v>
      </c>
      <c r="O8" s="5"/>
    </row>
    <row r="9" spans="1:15" x14ac:dyDescent="0.2">
      <c r="A9" s="4">
        <v>5</v>
      </c>
      <c r="B9" s="71">
        <v>9</v>
      </c>
      <c r="C9" s="71">
        <v>5.0999999999999996</v>
      </c>
      <c r="D9" s="71">
        <v>0.4</v>
      </c>
      <c r="E9" s="71">
        <v>0.6</v>
      </c>
      <c r="F9" s="71">
        <v>0.4</v>
      </c>
      <c r="G9" s="71">
        <v>99</v>
      </c>
      <c r="H9" s="71">
        <v>1000.4</v>
      </c>
      <c r="I9" s="71">
        <v>0</v>
      </c>
      <c r="J9" s="71">
        <v>0</v>
      </c>
      <c r="K9" s="71">
        <v>0</v>
      </c>
      <c r="L9" s="71" t="s">
        <v>58</v>
      </c>
      <c r="M9" s="71">
        <v>0</v>
      </c>
      <c r="N9" s="71">
        <v>0</v>
      </c>
      <c r="O9" s="5"/>
    </row>
    <row r="10" spans="1:15" x14ac:dyDescent="0.2">
      <c r="A10" s="4">
        <v>6</v>
      </c>
      <c r="B10" s="71">
        <v>9</v>
      </c>
      <c r="C10" s="71">
        <v>5.6</v>
      </c>
      <c r="D10" s="71">
        <v>-2.6</v>
      </c>
      <c r="E10" s="71">
        <v>-1.1000000000000001</v>
      </c>
      <c r="F10" s="71">
        <v>-1.2</v>
      </c>
      <c r="G10" s="71">
        <v>99</v>
      </c>
      <c r="H10" s="71">
        <v>1017.2</v>
      </c>
      <c r="I10" s="71" t="s">
        <v>12</v>
      </c>
      <c r="J10" s="71">
        <v>1</v>
      </c>
      <c r="K10" s="71">
        <v>6</v>
      </c>
      <c r="L10" s="71" t="s">
        <v>33</v>
      </c>
      <c r="M10" s="71">
        <v>7</v>
      </c>
      <c r="N10" s="71">
        <v>0</v>
      </c>
      <c r="O10" s="5"/>
    </row>
    <row r="11" spans="1:15" x14ac:dyDescent="0.2">
      <c r="A11" s="4">
        <v>7</v>
      </c>
      <c r="B11" s="71">
        <v>9</v>
      </c>
      <c r="C11" s="71">
        <v>9.1</v>
      </c>
      <c r="D11" s="71">
        <v>-0.9</v>
      </c>
      <c r="E11" s="71">
        <v>5.4</v>
      </c>
      <c r="F11" s="71">
        <v>5.2</v>
      </c>
      <c r="G11" s="71">
        <v>99</v>
      </c>
      <c r="H11" s="71">
        <v>1010.3</v>
      </c>
      <c r="I11" s="71" t="s">
        <v>48</v>
      </c>
      <c r="J11" s="71">
        <v>1</v>
      </c>
      <c r="K11" s="71">
        <v>0</v>
      </c>
      <c r="L11" s="71" t="s">
        <v>37</v>
      </c>
      <c r="M11" s="71">
        <v>0.5</v>
      </c>
      <c r="N11" s="71">
        <v>0</v>
      </c>
      <c r="O11" s="5"/>
    </row>
    <row r="12" spans="1:15" x14ac:dyDescent="0.2">
      <c r="A12" s="4">
        <v>8</v>
      </c>
      <c r="B12" s="71">
        <v>9</v>
      </c>
      <c r="C12" s="71">
        <v>5.5</v>
      </c>
      <c r="D12" s="73">
        <v>1</v>
      </c>
      <c r="E12" s="71">
        <v>4</v>
      </c>
      <c r="F12" s="71">
        <v>3.9</v>
      </c>
      <c r="G12" s="71">
        <v>99</v>
      </c>
      <c r="H12" s="71">
        <v>1025.3</v>
      </c>
      <c r="I12" s="71" t="s">
        <v>13</v>
      </c>
      <c r="J12" s="71">
        <v>1</v>
      </c>
      <c r="K12" s="71">
        <v>8</v>
      </c>
      <c r="L12" s="71" t="s">
        <v>37</v>
      </c>
      <c r="M12" s="71">
        <v>0</v>
      </c>
      <c r="N12" s="71">
        <v>0</v>
      </c>
      <c r="O12" s="5"/>
    </row>
    <row r="13" spans="1:15" x14ac:dyDescent="0.2">
      <c r="A13" s="4">
        <v>9</v>
      </c>
      <c r="B13" s="71">
        <v>9</v>
      </c>
      <c r="C13" s="71">
        <v>2.4</v>
      </c>
      <c r="D13" s="71">
        <v>1.4</v>
      </c>
      <c r="E13" s="71">
        <v>1.8</v>
      </c>
      <c r="F13" s="71">
        <v>0.4</v>
      </c>
      <c r="G13" s="71">
        <v>73</v>
      </c>
      <c r="H13" s="71">
        <v>1028</v>
      </c>
      <c r="I13" s="71" t="s">
        <v>13</v>
      </c>
      <c r="J13" s="71">
        <v>1</v>
      </c>
      <c r="K13" s="71">
        <v>8</v>
      </c>
      <c r="L13" s="71" t="s">
        <v>37</v>
      </c>
      <c r="M13" s="71">
        <v>0</v>
      </c>
      <c r="N13" s="71">
        <v>0</v>
      </c>
      <c r="O13" s="5"/>
    </row>
    <row r="14" spans="1:15" x14ac:dyDescent="0.2">
      <c r="A14" s="4">
        <v>10</v>
      </c>
      <c r="B14" s="71">
        <v>9</v>
      </c>
      <c r="C14" s="71">
        <v>3.1</v>
      </c>
      <c r="D14" s="71">
        <v>0.7</v>
      </c>
      <c r="E14" s="71">
        <v>1</v>
      </c>
      <c r="F14" s="71">
        <v>0.6</v>
      </c>
      <c r="G14" s="71">
        <v>90</v>
      </c>
      <c r="H14" s="71">
        <v>1024.8</v>
      </c>
      <c r="I14" s="71" t="s">
        <v>52</v>
      </c>
      <c r="J14" s="71">
        <v>2</v>
      </c>
      <c r="K14" s="71">
        <v>8</v>
      </c>
      <c r="L14" s="71" t="s">
        <v>37</v>
      </c>
      <c r="M14" s="71">
        <v>1</v>
      </c>
      <c r="N14" s="71">
        <v>0</v>
      </c>
      <c r="O14" s="5"/>
    </row>
    <row r="15" spans="1:15" x14ac:dyDescent="0.2">
      <c r="A15" s="4">
        <v>11</v>
      </c>
      <c r="B15" s="71">
        <v>9</v>
      </c>
      <c r="C15" s="71">
        <v>3</v>
      </c>
      <c r="D15" s="71">
        <v>0.4</v>
      </c>
      <c r="E15" s="71">
        <v>0.5</v>
      </c>
      <c r="F15" s="71">
        <v>0.3</v>
      </c>
      <c r="G15" s="71">
        <v>99</v>
      </c>
      <c r="H15" s="71">
        <v>1024.3</v>
      </c>
      <c r="I15" s="71" t="s">
        <v>12</v>
      </c>
      <c r="J15" s="71">
        <v>2</v>
      </c>
      <c r="K15" s="71">
        <v>8</v>
      </c>
      <c r="L15" s="73" t="s">
        <v>37</v>
      </c>
      <c r="M15" s="71">
        <v>2.5</v>
      </c>
      <c r="N15" s="71">
        <v>0</v>
      </c>
      <c r="O15" s="5"/>
    </row>
    <row r="16" spans="1:15" x14ac:dyDescent="0.2">
      <c r="A16" s="4">
        <v>12</v>
      </c>
      <c r="B16" s="71">
        <v>9</v>
      </c>
      <c r="C16" s="71">
        <v>3.9</v>
      </c>
      <c r="D16" s="71">
        <v>0.6</v>
      </c>
      <c r="E16" s="71">
        <v>2.4</v>
      </c>
      <c r="F16" s="71">
        <v>1.9</v>
      </c>
      <c r="G16" s="71">
        <v>90</v>
      </c>
      <c r="H16" s="71">
        <v>1023.9</v>
      </c>
      <c r="I16" s="71" t="s">
        <v>13</v>
      </c>
      <c r="J16" s="71">
        <v>3</v>
      </c>
      <c r="K16" s="71">
        <v>8</v>
      </c>
      <c r="L16" s="73" t="s">
        <v>37</v>
      </c>
      <c r="M16" s="71">
        <v>1</v>
      </c>
      <c r="N16" s="71">
        <v>0</v>
      </c>
      <c r="O16" s="5"/>
    </row>
    <row r="17" spans="1:15" x14ac:dyDescent="0.2">
      <c r="A17" s="4">
        <v>13</v>
      </c>
      <c r="B17" s="71">
        <v>9</v>
      </c>
      <c r="C17" s="71">
        <v>9.4</v>
      </c>
      <c r="D17" s="71">
        <v>2</v>
      </c>
      <c r="E17" s="71">
        <v>3.7</v>
      </c>
      <c r="F17" s="71">
        <v>2.9</v>
      </c>
      <c r="G17" s="71">
        <v>84</v>
      </c>
      <c r="H17" s="71">
        <v>1023.1</v>
      </c>
      <c r="I17" s="71" t="s">
        <v>59</v>
      </c>
      <c r="J17" s="71">
        <v>3</v>
      </c>
      <c r="K17" s="71">
        <v>1</v>
      </c>
      <c r="L17" s="73" t="s">
        <v>41</v>
      </c>
      <c r="M17" s="71">
        <v>0.5</v>
      </c>
      <c r="N17" s="71">
        <v>0</v>
      </c>
      <c r="O17" s="5"/>
    </row>
    <row r="18" spans="1:15" x14ac:dyDescent="0.2">
      <c r="A18" s="4">
        <v>14</v>
      </c>
      <c r="B18" s="71">
        <v>9</v>
      </c>
      <c r="C18" s="71">
        <v>8.5</v>
      </c>
      <c r="D18" s="71">
        <v>0.9</v>
      </c>
      <c r="E18" s="71">
        <v>2.2999999999999998</v>
      </c>
      <c r="F18" s="71">
        <v>1.7</v>
      </c>
      <c r="G18" s="71">
        <v>90</v>
      </c>
      <c r="H18" s="71">
        <v>1024.4000000000001</v>
      </c>
      <c r="I18" s="71" t="s">
        <v>17</v>
      </c>
      <c r="J18" s="71">
        <v>2</v>
      </c>
      <c r="K18" s="71">
        <v>3</v>
      </c>
      <c r="L18" s="73" t="s">
        <v>37</v>
      </c>
      <c r="M18" s="71">
        <v>0.25</v>
      </c>
      <c r="N18" s="71">
        <v>0</v>
      </c>
      <c r="O18" s="5"/>
    </row>
    <row r="19" spans="1:15" x14ac:dyDescent="0.2">
      <c r="A19" s="4">
        <v>15</v>
      </c>
      <c r="B19" s="71">
        <v>9</v>
      </c>
      <c r="C19" s="71">
        <v>9.9</v>
      </c>
      <c r="D19" s="71">
        <v>2.5</v>
      </c>
      <c r="E19" s="71">
        <v>7.3</v>
      </c>
      <c r="F19" s="71">
        <v>7.3</v>
      </c>
      <c r="G19" s="71">
        <v>100</v>
      </c>
      <c r="H19" s="71">
        <v>1025.3</v>
      </c>
      <c r="I19" s="71" t="s">
        <v>53</v>
      </c>
      <c r="J19" s="71">
        <v>1</v>
      </c>
      <c r="K19" s="71">
        <v>8</v>
      </c>
      <c r="L19" s="73" t="s">
        <v>37</v>
      </c>
      <c r="M19" s="71">
        <v>8</v>
      </c>
      <c r="N19" s="71">
        <v>0</v>
      </c>
      <c r="O19" s="5"/>
    </row>
    <row r="20" spans="1:15" x14ac:dyDescent="0.2">
      <c r="A20" s="4">
        <v>16</v>
      </c>
      <c r="B20" s="71">
        <v>9</v>
      </c>
      <c r="C20" s="71">
        <v>10.3</v>
      </c>
      <c r="D20" s="71">
        <v>4.5</v>
      </c>
      <c r="E20" s="71">
        <v>6.2</v>
      </c>
      <c r="F20" s="71">
        <v>5.6</v>
      </c>
      <c r="G20" s="71">
        <v>91</v>
      </c>
      <c r="H20" s="71">
        <v>1027</v>
      </c>
      <c r="I20" s="71" t="s">
        <v>49</v>
      </c>
      <c r="J20" s="71">
        <v>2</v>
      </c>
      <c r="K20" s="71">
        <v>3</v>
      </c>
      <c r="L20" s="73" t="s">
        <v>37</v>
      </c>
      <c r="M20" s="71">
        <v>1</v>
      </c>
      <c r="N20" s="71">
        <v>0</v>
      </c>
      <c r="O20" s="5"/>
    </row>
    <row r="21" spans="1:15" x14ac:dyDescent="0.2">
      <c r="A21" s="4">
        <v>17</v>
      </c>
      <c r="B21" s="71">
        <v>9</v>
      </c>
      <c r="C21" s="71">
        <v>11.6</v>
      </c>
      <c r="D21" s="71">
        <v>6.4</v>
      </c>
      <c r="E21" s="71">
        <v>8.1999999999999993</v>
      </c>
      <c r="F21" s="71">
        <v>7.4</v>
      </c>
      <c r="G21" s="71">
        <v>86</v>
      </c>
      <c r="H21" s="71">
        <v>1026.2</v>
      </c>
      <c r="I21" s="71" t="s">
        <v>48</v>
      </c>
      <c r="J21" s="71">
        <v>1</v>
      </c>
      <c r="K21" s="71">
        <v>8</v>
      </c>
      <c r="L21" s="73" t="s">
        <v>37</v>
      </c>
      <c r="M21" s="71">
        <v>0</v>
      </c>
      <c r="N21" s="71">
        <v>0</v>
      </c>
      <c r="O21" s="5"/>
    </row>
    <row r="22" spans="1:15" x14ac:dyDescent="0.2">
      <c r="A22" s="4">
        <v>18</v>
      </c>
      <c r="B22" s="71">
        <v>9</v>
      </c>
      <c r="C22" s="71">
        <v>8.4</v>
      </c>
      <c r="D22" s="71">
        <v>5.4</v>
      </c>
      <c r="E22" s="71">
        <v>5.6</v>
      </c>
      <c r="F22" s="71">
        <v>5.4</v>
      </c>
      <c r="G22" s="71">
        <v>99</v>
      </c>
      <c r="H22" s="71">
        <v>1022.9</v>
      </c>
      <c r="I22" s="71" t="s">
        <v>49</v>
      </c>
      <c r="J22" s="71">
        <v>2</v>
      </c>
      <c r="K22" s="71">
        <v>8</v>
      </c>
      <c r="L22" s="73" t="s">
        <v>37</v>
      </c>
      <c r="M22" s="71">
        <v>0</v>
      </c>
      <c r="N22" s="71">
        <v>0</v>
      </c>
      <c r="O22" s="5"/>
    </row>
    <row r="23" spans="1:15" x14ac:dyDescent="0.2">
      <c r="A23" s="4">
        <v>19</v>
      </c>
      <c r="B23" s="71">
        <v>9</v>
      </c>
      <c r="C23" s="71">
        <v>12.3</v>
      </c>
      <c r="D23" s="71">
        <v>5.4</v>
      </c>
      <c r="E23" s="71">
        <v>8.6</v>
      </c>
      <c r="F23" s="71">
        <v>7.6</v>
      </c>
      <c r="G23" s="71">
        <v>86</v>
      </c>
      <c r="H23" s="71">
        <v>1020.5</v>
      </c>
      <c r="I23" s="71" t="s">
        <v>48</v>
      </c>
      <c r="J23" s="71">
        <v>1</v>
      </c>
      <c r="K23" s="71">
        <v>8</v>
      </c>
      <c r="L23" s="73" t="s">
        <v>37</v>
      </c>
      <c r="M23" s="71">
        <v>0</v>
      </c>
      <c r="N23" s="71">
        <v>0</v>
      </c>
      <c r="O23" s="5"/>
    </row>
    <row r="24" spans="1:15" x14ac:dyDescent="0.2">
      <c r="A24" s="4">
        <v>20</v>
      </c>
      <c r="B24" s="71">
        <v>9</v>
      </c>
      <c r="C24" s="71">
        <v>15.1</v>
      </c>
      <c r="D24" s="71">
        <v>8.6</v>
      </c>
      <c r="E24" s="71">
        <v>12.1</v>
      </c>
      <c r="F24" s="71">
        <v>10.9</v>
      </c>
      <c r="G24" s="71">
        <v>89</v>
      </c>
      <c r="H24" s="71">
        <v>1015.6</v>
      </c>
      <c r="I24" s="71" t="s">
        <v>48</v>
      </c>
      <c r="J24" s="71">
        <v>2</v>
      </c>
      <c r="K24" s="71">
        <v>7</v>
      </c>
      <c r="L24" s="73" t="s">
        <v>37</v>
      </c>
      <c r="M24" s="71">
        <v>0</v>
      </c>
      <c r="N24" s="71">
        <v>0</v>
      </c>
      <c r="O24" s="5"/>
    </row>
    <row r="25" spans="1:15" x14ac:dyDescent="0.2">
      <c r="A25" s="4">
        <v>21</v>
      </c>
      <c r="B25" s="71">
        <v>9</v>
      </c>
      <c r="C25" s="71">
        <v>13.1</v>
      </c>
      <c r="D25" s="71">
        <v>2.1</v>
      </c>
      <c r="E25" s="71">
        <v>11</v>
      </c>
      <c r="F25" s="71">
        <v>9.5</v>
      </c>
      <c r="G25" s="71">
        <v>68</v>
      </c>
      <c r="H25" s="71">
        <v>1014.9</v>
      </c>
      <c r="I25" s="71" t="s">
        <v>11</v>
      </c>
      <c r="J25" s="71">
        <v>1</v>
      </c>
      <c r="K25" s="71">
        <v>7</v>
      </c>
      <c r="L25" s="73" t="s">
        <v>37</v>
      </c>
      <c r="M25" s="71">
        <v>1.5</v>
      </c>
      <c r="N25" s="71">
        <v>0</v>
      </c>
      <c r="O25" s="5"/>
    </row>
    <row r="26" spans="1:15" x14ac:dyDescent="0.2">
      <c r="A26" s="4">
        <v>22</v>
      </c>
      <c r="B26" s="71">
        <v>9</v>
      </c>
      <c r="C26" s="71">
        <v>11.9</v>
      </c>
      <c r="D26" s="71">
        <v>8.6</v>
      </c>
      <c r="E26" s="71">
        <v>8.6999999999999993</v>
      </c>
      <c r="F26" s="71">
        <v>8.4</v>
      </c>
      <c r="G26" s="71">
        <v>99</v>
      </c>
      <c r="H26" s="71">
        <v>1004.5</v>
      </c>
      <c r="I26" s="71" t="s">
        <v>51</v>
      </c>
      <c r="J26" s="71">
        <v>3</v>
      </c>
      <c r="K26" s="71">
        <v>8</v>
      </c>
      <c r="L26" s="73" t="s">
        <v>37</v>
      </c>
      <c r="M26" s="71">
        <v>9</v>
      </c>
      <c r="N26" s="71">
        <v>0</v>
      </c>
      <c r="O26" s="5"/>
    </row>
    <row r="27" spans="1:15" x14ac:dyDescent="0.2">
      <c r="A27" s="4">
        <v>23</v>
      </c>
      <c r="B27" s="71">
        <v>9</v>
      </c>
      <c r="C27" s="71">
        <v>11.3</v>
      </c>
      <c r="D27" s="71">
        <v>8.1</v>
      </c>
      <c r="E27" s="71">
        <v>8.6999999999999993</v>
      </c>
      <c r="F27" s="71">
        <v>6.1</v>
      </c>
      <c r="G27" s="71">
        <v>60</v>
      </c>
      <c r="H27" s="71">
        <v>983.9</v>
      </c>
      <c r="I27" s="71" t="s">
        <v>48</v>
      </c>
      <c r="J27" s="71">
        <v>4</v>
      </c>
      <c r="K27" s="71">
        <v>8</v>
      </c>
      <c r="L27" s="73" t="s">
        <v>39</v>
      </c>
      <c r="M27" s="71">
        <v>3.5</v>
      </c>
      <c r="N27" s="71">
        <v>0</v>
      </c>
      <c r="O27" s="5"/>
    </row>
    <row r="28" spans="1:15" x14ac:dyDescent="0.2">
      <c r="A28" s="4">
        <v>24</v>
      </c>
      <c r="B28" s="71">
        <v>9</v>
      </c>
      <c r="C28" s="64">
        <v>9.9</v>
      </c>
      <c r="D28" s="71">
        <v>5</v>
      </c>
      <c r="E28" s="64">
        <v>5.9</v>
      </c>
      <c r="F28" s="71">
        <v>5.5</v>
      </c>
      <c r="G28" s="71">
        <v>100</v>
      </c>
      <c r="H28" s="71">
        <v>1014.2</v>
      </c>
      <c r="I28" s="71" t="s">
        <v>51</v>
      </c>
      <c r="J28" s="71">
        <v>3</v>
      </c>
      <c r="K28" s="71">
        <v>0</v>
      </c>
      <c r="L28" s="73" t="s">
        <v>58</v>
      </c>
      <c r="M28" s="71">
        <v>2.5</v>
      </c>
      <c r="N28" s="71">
        <v>0</v>
      </c>
      <c r="O28" s="5"/>
    </row>
    <row r="29" spans="1:15" x14ac:dyDescent="0.2">
      <c r="A29" s="4">
        <v>25</v>
      </c>
      <c r="B29" s="71">
        <v>9</v>
      </c>
      <c r="C29" s="71">
        <v>10.199999999999999</v>
      </c>
      <c r="D29" s="71">
        <v>4.5</v>
      </c>
      <c r="E29" s="71">
        <v>8.3000000000000007</v>
      </c>
      <c r="F29" s="71">
        <v>7</v>
      </c>
      <c r="G29" s="71">
        <v>80</v>
      </c>
      <c r="H29" s="71">
        <v>1008.4</v>
      </c>
      <c r="I29" s="73" t="s">
        <v>10</v>
      </c>
      <c r="J29" s="71">
        <v>3</v>
      </c>
      <c r="K29" s="71">
        <v>8</v>
      </c>
      <c r="L29" s="73" t="s">
        <v>39</v>
      </c>
      <c r="M29" s="71">
        <v>1.25</v>
      </c>
      <c r="N29" s="71">
        <v>0</v>
      </c>
      <c r="O29" s="5"/>
    </row>
    <row r="30" spans="1:15" x14ac:dyDescent="0.2">
      <c r="A30" s="4">
        <v>26</v>
      </c>
      <c r="B30" s="71">
        <v>9</v>
      </c>
      <c r="C30" s="71">
        <v>10.5</v>
      </c>
      <c r="D30" s="71">
        <v>8.4</v>
      </c>
      <c r="E30" s="71">
        <v>8.8000000000000007</v>
      </c>
      <c r="F30" s="71">
        <v>7.2</v>
      </c>
      <c r="G30" s="71">
        <v>73</v>
      </c>
      <c r="H30" s="71">
        <v>1003.1</v>
      </c>
      <c r="I30" s="73" t="s">
        <v>10</v>
      </c>
      <c r="J30" s="71">
        <v>2</v>
      </c>
      <c r="K30" s="71">
        <v>8</v>
      </c>
      <c r="L30" s="73" t="s">
        <v>39</v>
      </c>
      <c r="M30" s="71">
        <v>0.5</v>
      </c>
      <c r="N30" s="71">
        <v>0</v>
      </c>
      <c r="O30" s="5"/>
    </row>
    <row r="31" spans="1:15" x14ac:dyDescent="0.2">
      <c r="A31" s="4">
        <v>27</v>
      </c>
      <c r="B31" s="71">
        <v>9</v>
      </c>
      <c r="C31" s="71">
        <v>8.1</v>
      </c>
      <c r="D31" s="71">
        <v>6</v>
      </c>
      <c r="E31" s="71">
        <v>7.6</v>
      </c>
      <c r="F31" s="71">
        <v>6.4</v>
      </c>
      <c r="G31" s="71">
        <v>85</v>
      </c>
      <c r="H31" s="71">
        <v>986.2</v>
      </c>
      <c r="I31" s="73" t="s">
        <v>15</v>
      </c>
      <c r="J31" s="71">
        <v>3</v>
      </c>
      <c r="K31" s="71">
        <v>7</v>
      </c>
      <c r="L31" s="73" t="s">
        <v>39</v>
      </c>
      <c r="M31" s="71">
        <v>5</v>
      </c>
      <c r="N31" s="71">
        <v>0</v>
      </c>
      <c r="O31" s="5"/>
    </row>
    <row r="32" spans="1:15" x14ac:dyDescent="0.2">
      <c r="A32" s="4">
        <v>28</v>
      </c>
      <c r="B32" s="71">
        <v>9</v>
      </c>
      <c r="C32" s="71">
        <v>5.9</v>
      </c>
      <c r="D32" s="71">
        <v>1.4</v>
      </c>
      <c r="E32" s="71">
        <v>3.7</v>
      </c>
      <c r="F32" s="71">
        <v>2.2999999999999998</v>
      </c>
      <c r="G32" s="71">
        <v>76</v>
      </c>
      <c r="H32" s="71">
        <v>984.6</v>
      </c>
      <c r="I32" s="73" t="s">
        <v>48</v>
      </c>
      <c r="J32" s="71">
        <v>2</v>
      </c>
      <c r="K32" s="71">
        <v>3</v>
      </c>
      <c r="L32" s="73" t="s">
        <v>33</v>
      </c>
      <c r="M32" s="71">
        <v>8</v>
      </c>
      <c r="N32" s="71">
        <v>0</v>
      </c>
      <c r="O32" s="5"/>
    </row>
    <row r="33" spans="1:15" x14ac:dyDescent="0.2">
      <c r="A33" s="4"/>
      <c r="B33" s="71"/>
      <c r="C33" s="71"/>
      <c r="D33" s="71"/>
      <c r="E33" s="71"/>
      <c r="F33" s="71"/>
      <c r="G33" s="71"/>
      <c r="H33" s="71"/>
      <c r="I33" s="73"/>
      <c r="J33" s="71"/>
      <c r="K33" s="71"/>
      <c r="L33" s="73"/>
      <c r="M33" s="71"/>
      <c r="N33" s="71"/>
      <c r="O33" s="5"/>
    </row>
    <row r="34" spans="1:15" x14ac:dyDescent="0.2">
      <c r="A34" s="4"/>
      <c r="B34" s="71"/>
      <c r="C34" s="71"/>
      <c r="D34" s="71"/>
      <c r="E34" s="71"/>
      <c r="F34" s="71"/>
      <c r="G34" s="71"/>
      <c r="H34" s="74"/>
      <c r="I34" s="73"/>
      <c r="J34" s="71"/>
      <c r="K34" s="71"/>
      <c r="L34" s="73"/>
      <c r="M34" s="71"/>
      <c r="N34" s="71"/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7" t="s">
        <v>44</v>
      </c>
      <c r="H36" s="12"/>
      <c r="M36" s="60"/>
      <c r="N36" s="61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8.6607142857142865</v>
      </c>
      <c r="D38" s="13">
        <f>AVERAGE(D5:D35)</f>
        <v>3.6392857142857138</v>
      </c>
      <c r="E38" s="13">
        <f>AVERAGE(E5:E35)</f>
        <v>5.6499999999999995</v>
      </c>
      <c r="F38" s="13"/>
      <c r="G38" s="13">
        <f>AVERAGE(G5:G35)</f>
        <v>88.642857142857139</v>
      </c>
      <c r="H38" s="14">
        <f>AVERAGE(H5:H35)</f>
        <v>1011.5678571428571</v>
      </c>
      <c r="I38" s="15"/>
      <c r="J38" s="16">
        <f>AVERAGE(J5:J35)</f>
        <v>2.0357142857142856</v>
      </c>
      <c r="K38" s="17">
        <f>AVERAGE(K5:K35)</f>
        <v>6.0714285714285712</v>
      </c>
      <c r="L38" s="15"/>
      <c r="M38" s="62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15.1</v>
      </c>
      <c r="D39" s="18">
        <f>MAX(D5:D35)</f>
        <v>8.6</v>
      </c>
      <c r="E39" s="18">
        <f>MAX(E5:E35)</f>
        <v>12.1</v>
      </c>
      <c r="F39" s="18"/>
      <c r="G39" s="18">
        <f>MAX(G5:G35)</f>
        <v>100</v>
      </c>
      <c r="H39" s="19">
        <f>MAX(H5:H35)</f>
        <v>1028</v>
      </c>
      <c r="I39" s="20"/>
      <c r="J39" s="21">
        <f>MAX(J5:J35)</f>
        <v>4</v>
      </c>
      <c r="K39" s="22">
        <f>MAX(K5:K35)</f>
        <v>8</v>
      </c>
      <c r="L39" s="20"/>
      <c r="M39" s="63">
        <f>SUM(M5:M35)</f>
        <v>56.75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2.4</v>
      </c>
      <c r="D40" s="23">
        <f>MIN(D5:D35)</f>
        <v>-2.6</v>
      </c>
      <c r="E40" s="23">
        <f>MIN(E5:E35)</f>
        <v>-1.1000000000000001</v>
      </c>
      <c r="F40" s="23"/>
      <c r="G40" s="23">
        <f>MIN(G5:G35)</f>
        <v>60</v>
      </c>
      <c r="H40" s="24">
        <f>MIN(H5:H35)</f>
        <v>983.9</v>
      </c>
      <c r="I40" s="20"/>
      <c r="J40" s="25">
        <f>MIN(J5:J35)</f>
        <v>0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2</v>
      </c>
    </row>
    <row r="44" spans="1:15" x14ac:dyDescent="0.2">
      <c r="J44" s="44" t="s">
        <v>33</v>
      </c>
      <c r="K44" s="34">
        <f>COUNTIF(L5:L35,"Ci.")</f>
        <v>2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1</v>
      </c>
    </row>
    <row r="48" spans="1:15" x14ac:dyDescent="0.2">
      <c r="J48" s="35" t="s">
        <v>37</v>
      </c>
      <c r="K48" s="36">
        <f>COUNTIF(L5:L35,"As.")</f>
        <v>17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5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1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23" x14ac:dyDescent="0.2">
      <c r="B193" s="48">
        <v>0</v>
      </c>
      <c r="C193" s="36">
        <f>COUNTIF(I5:I35,"0")</f>
        <v>1</v>
      </c>
      <c r="E193"/>
      <c r="F193"/>
    </row>
    <row r="194" spans="2:23" x14ac:dyDescent="0.2">
      <c r="B194" s="49" t="s">
        <v>12</v>
      </c>
      <c r="C194" s="36">
        <f>COUNTIF(I5:I35,"N")</f>
        <v>2</v>
      </c>
      <c r="E194"/>
      <c r="F194"/>
    </row>
    <row r="195" spans="2:23" x14ac:dyDescent="0.2">
      <c r="B195" s="50" t="s">
        <v>52</v>
      </c>
      <c r="C195" s="36">
        <f>COUNTIF(I5:I35,"NNE")</f>
        <v>1</v>
      </c>
      <c r="E195"/>
      <c r="F195"/>
    </row>
    <row r="196" spans="2:23" x14ac:dyDescent="0.2">
      <c r="B196" s="49" t="s">
        <v>13</v>
      </c>
      <c r="C196" s="36">
        <f>COUNTIF(I5:I35,"NE")</f>
        <v>3</v>
      </c>
      <c r="E196"/>
      <c r="F196"/>
      <c r="L196" s="7"/>
      <c r="N196"/>
    </row>
    <row r="197" spans="2:23" x14ac:dyDescent="0.2">
      <c r="B197" s="50" t="s">
        <v>50</v>
      </c>
      <c r="C197" s="36">
        <f>COUNTIF(I5:I35,"ENE")</f>
        <v>0</v>
      </c>
      <c r="E197"/>
      <c r="F197"/>
      <c r="L197" s="7"/>
      <c r="N197"/>
    </row>
    <row r="198" spans="2:23" x14ac:dyDescent="0.2">
      <c r="B198" s="49" t="s">
        <v>17</v>
      </c>
      <c r="C198" s="36">
        <f>COUNTIF(I5:I35,"E")</f>
        <v>1</v>
      </c>
      <c r="E198"/>
      <c r="F198"/>
      <c r="L198" s="7"/>
      <c r="N198"/>
    </row>
    <row r="199" spans="2:23" x14ac:dyDescent="0.2">
      <c r="B199" s="51" t="s">
        <v>47</v>
      </c>
      <c r="C199" s="36">
        <f>COUNTIF(I5:I35,"ESE")</f>
        <v>0</v>
      </c>
      <c r="E199"/>
      <c r="F199"/>
      <c r="L199" s="7"/>
      <c r="N199"/>
    </row>
    <row r="200" spans="2:23" x14ac:dyDescent="0.2">
      <c r="B200" s="49" t="s">
        <v>16</v>
      </c>
      <c r="C200" s="36">
        <f>COUNTIF(I5:I35,"SE")</f>
        <v>0</v>
      </c>
      <c r="E200"/>
      <c r="F200"/>
      <c r="L200" s="7"/>
      <c r="N200"/>
    </row>
    <row r="201" spans="2:23" x14ac:dyDescent="0.2">
      <c r="B201" s="51" t="s">
        <v>53</v>
      </c>
      <c r="C201" s="36">
        <f>COUNTIF(I5:I35,"SSE")</f>
        <v>1</v>
      </c>
      <c r="E201"/>
      <c r="F201"/>
      <c r="L201" s="7"/>
      <c r="N201"/>
    </row>
    <row r="202" spans="2:23" x14ac:dyDescent="0.2">
      <c r="B202" s="49" t="s">
        <v>15</v>
      </c>
      <c r="C202" s="36">
        <f>COUNTIF(I5:I35,"S")</f>
        <v>1</v>
      </c>
      <c r="E202"/>
      <c r="F202"/>
      <c r="L202" s="7"/>
      <c r="N202"/>
    </row>
    <row r="203" spans="2:23" x14ac:dyDescent="0.2">
      <c r="B203" s="51" t="s">
        <v>49</v>
      </c>
      <c r="C203" s="36">
        <f>COUNTIF(I5:I35,"SSW")</f>
        <v>6</v>
      </c>
      <c r="E203"/>
      <c r="F203"/>
      <c r="L203" s="7"/>
      <c r="N203"/>
      <c r="W203" s="76"/>
    </row>
    <row r="204" spans="2:23" x14ac:dyDescent="0.2">
      <c r="B204" s="49" t="s">
        <v>10</v>
      </c>
      <c r="C204" s="36">
        <f>COUNTIF(I5:I35,"SW")</f>
        <v>2</v>
      </c>
      <c r="E204"/>
      <c r="F204"/>
      <c r="L204" s="7"/>
      <c r="N204"/>
    </row>
    <row r="205" spans="2:23" x14ac:dyDescent="0.2">
      <c r="B205" s="51" t="s">
        <v>48</v>
      </c>
      <c r="C205" s="36">
        <f>COUNTIF(I5:I35,"WSW")</f>
        <v>6</v>
      </c>
      <c r="L205" s="7"/>
      <c r="N205"/>
    </row>
    <row r="206" spans="2:23" x14ac:dyDescent="0.2">
      <c r="B206" s="49" t="s">
        <v>11</v>
      </c>
      <c r="C206" s="36">
        <f>COUNTIF(I5:I35,"W")</f>
        <v>1</v>
      </c>
      <c r="L206" s="7"/>
      <c r="N206"/>
    </row>
    <row r="207" spans="2:23" x14ac:dyDescent="0.2">
      <c r="B207" s="51" t="s">
        <v>51</v>
      </c>
      <c r="C207" s="36">
        <f>COUNTIF(I5:I35,"WNW")</f>
        <v>2</v>
      </c>
      <c r="L207" s="7"/>
      <c r="N207"/>
    </row>
    <row r="208" spans="2:23" x14ac:dyDescent="0.2">
      <c r="B208" s="52" t="s">
        <v>14</v>
      </c>
      <c r="C208" s="36">
        <f>COUNTIF(I5:I35,"NW")</f>
        <v>0</v>
      </c>
    </row>
    <row r="209" spans="2:3" ht="13.5" thickBot="1" x14ac:dyDescent="0.25">
      <c r="B209" s="51" t="s">
        <v>57</v>
      </c>
      <c r="C209" s="34">
        <f>COUNTIF(I5:I35,"NNW")</f>
        <v>0</v>
      </c>
    </row>
    <row r="210" spans="2:3" ht="13.5" thickBot="1" x14ac:dyDescent="0.25">
      <c r="B210" s="39" t="s">
        <v>30</v>
      </c>
      <c r="C210" s="46">
        <f>SUM(C194:C209)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2017-03-02T20:49:16Z</dcterms:modified>
</cp:coreProperties>
</file>